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on\Documents\GAPP Reports\GAPP Member Database\2025 Final List of Reports\"/>
    </mc:Choice>
  </mc:AlternateContent>
  <xr:revisionPtr revIDLastSave="0" documentId="13_ncr:1_{4CA65136-01C1-40E8-BA09-B2039D01F9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mports" sheetId="4" r:id="rId1"/>
    <sheet name="Exports" sheetId="2" r:id="rId2"/>
    <sheet name="Domestic Production" sheetId="13" r:id="rId3"/>
    <sheet name="Domestic availability" sheetId="3" r:id="rId4"/>
    <sheet name="EU imports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52" i="4" l="1"/>
  <c r="H355" i="9" l="1"/>
  <c r="H354" i="9"/>
  <c r="H353" i="9"/>
  <c r="H352" i="9"/>
  <c r="H351" i="9"/>
  <c r="H350" i="9"/>
  <c r="H349" i="9"/>
  <c r="H347" i="9"/>
  <c r="H346" i="9"/>
  <c r="H345" i="9"/>
  <c r="H344" i="9"/>
  <c r="H343" i="9"/>
  <c r="H342" i="9"/>
  <c r="H341" i="9"/>
  <c r="G355" i="9"/>
  <c r="G354" i="9"/>
  <c r="G353" i="9"/>
  <c r="G352" i="9"/>
  <c r="G351" i="9"/>
  <c r="G350" i="9"/>
  <c r="G349" i="9"/>
  <c r="G347" i="9"/>
  <c r="G346" i="9"/>
  <c r="G345" i="9"/>
  <c r="G344" i="9"/>
  <c r="G343" i="9"/>
  <c r="G342" i="9"/>
  <c r="G341" i="9"/>
  <c r="F355" i="9"/>
  <c r="F347" i="9"/>
  <c r="F354" i="9"/>
  <c r="F353" i="9"/>
  <c r="F352" i="9"/>
  <c r="F351" i="9"/>
  <c r="F350" i="9"/>
  <c r="F349" i="9"/>
  <c r="F346" i="9"/>
  <c r="F345" i="9"/>
  <c r="F344" i="9"/>
  <c r="F343" i="9"/>
  <c r="F342" i="9"/>
  <c r="F341" i="9"/>
  <c r="E355" i="9"/>
  <c r="E347" i="9"/>
  <c r="D355" i="9"/>
  <c r="D347" i="9"/>
  <c r="U25" i="13" l="1"/>
  <c r="U24" i="13"/>
  <c r="U23" i="13"/>
  <c r="U22" i="13"/>
  <c r="U21" i="13"/>
  <c r="U20" i="13"/>
  <c r="U19" i="13"/>
  <c r="U18" i="13"/>
  <c r="U17" i="13"/>
  <c r="U16" i="13"/>
  <c r="D49" i="13"/>
  <c r="D48" i="13"/>
  <c r="D47" i="13"/>
  <c r="D46" i="13"/>
  <c r="D50" i="13"/>
  <c r="C62" i="3" l="1"/>
  <c r="K47" i="3"/>
  <c r="F47" i="3"/>
  <c r="D28" i="2"/>
  <c r="B28" i="2"/>
  <c r="I28" i="2"/>
  <c r="I27" i="2"/>
  <c r="I26" i="2"/>
  <c r="N28" i="2"/>
  <c r="N27" i="2"/>
  <c r="N26" i="2"/>
  <c r="N25" i="2"/>
  <c r="S28" i="2"/>
  <c r="S27" i="2"/>
  <c r="R28" i="2"/>
  <c r="Q28" i="2"/>
  <c r="M28" i="2"/>
  <c r="L28" i="2"/>
  <c r="H28" i="2"/>
  <c r="G28" i="2"/>
  <c r="G27" i="2"/>
  <c r="K46" i="3" l="1"/>
  <c r="F46" i="3" l="1"/>
  <c r="I50" i="13" l="1"/>
  <c r="H50" i="13"/>
  <c r="G50" i="13"/>
  <c r="F50" i="13"/>
  <c r="E50" i="13"/>
  <c r="M50" i="13" s="1"/>
  <c r="C50" i="13"/>
  <c r="L50" i="13" s="1"/>
  <c r="B50" i="13"/>
  <c r="K50" i="13" s="1"/>
  <c r="M49" i="13" l="1"/>
  <c r="M48" i="13"/>
  <c r="M47" i="13"/>
  <c r="M45" i="13"/>
  <c r="M44" i="13"/>
  <c r="M42" i="13"/>
  <c r="M41" i="13"/>
  <c r="L40" i="13"/>
  <c r="L39" i="13"/>
  <c r="L38" i="13"/>
  <c r="L37" i="13"/>
  <c r="K45" i="13"/>
  <c r="K44" i="13"/>
  <c r="K43" i="13"/>
  <c r="K42" i="13"/>
  <c r="K41" i="13"/>
  <c r="K40" i="13"/>
  <c r="B61" i="3"/>
  <c r="B60" i="3"/>
  <c r="B59" i="3"/>
  <c r="B57" i="3"/>
  <c r="B56" i="3"/>
  <c r="B55" i="3"/>
  <c r="B54" i="3"/>
  <c r="B53" i="3"/>
  <c r="B52" i="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E49" i="13"/>
  <c r="E48" i="13"/>
  <c r="E47" i="13"/>
  <c r="E46" i="13"/>
  <c r="M46" i="13" s="1"/>
  <c r="E45" i="13"/>
  <c r="E44" i="13"/>
  <c r="E43" i="13"/>
  <c r="M43" i="13" s="1"/>
  <c r="E42" i="13"/>
  <c r="E41" i="13"/>
  <c r="E40" i="13"/>
  <c r="M40" i="13" s="1"/>
  <c r="E39" i="13"/>
  <c r="M39" i="13" s="1"/>
  <c r="E38" i="13"/>
  <c r="M38" i="13" s="1"/>
  <c r="E37" i="13"/>
  <c r="M37" i="13" s="1"/>
  <c r="E36" i="13"/>
  <c r="M36" i="13" s="1"/>
  <c r="E35" i="13"/>
  <c r="M35" i="13" s="1"/>
  <c r="E34" i="13"/>
  <c r="M34" i="13" s="1"/>
  <c r="E33" i="13"/>
  <c r="M33" i="13" s="1"/>
  <c r="E32" i="13"/>
  <c r="M32" i="13" s="1"/>
  <c r="E31" i="13"/>
  <c r="M31" i="13" s="1"/>
  <c r="E30" i="13"/>
  <c r="M30" i="13" s="1"/>
  <c r="E29" i="13"/>
  <c r="M29" i="13" s="1"/>
  <c r="C49" i="13"/>
  <c r="L49" i="13" s="1"/>
  <c r="C48" i="13"/>
  <c r="L48" i="13" s="1"/>
  <c r="C47" i="13"/>
  <c r="L47" i="13" s="1"/>
  <c r="C46" i="13"/>
  <c r="L46" i="13" s="1"/>
  <c r="C45" i="13"/>
  <c r="L45" i="13" s="1"/>
  <c r="C44" i="13"/>
  <c r="L44" i="13" s="1"/>
  <c r="C43" i="13"/>
  <c r="L43" i="13" s="1"/>
  <c r="C42" i="13"/>
  <c r="L42" i="13" s="1"/>
  <c r="C41" i="13"/>
  <c r="L41" i="13" s="1"/>
  <c r="C40" i="13"/>
  <c r="C39" i="13"/>
  <c r="C38" i="13"/>
  <c r="C37" i="13"/>
  <c r="C36" i="13"/>
  <c r="L36" i="13" s="1"/>
  <c r="C35" i="13"/>
  <c r="L35" i="13" s="1"/>
  <c r="C34" i="13"/>
  <c r="L34" i="13" s="1"/>
  <c r="C33" i="13"/>
  <c r="L33" i="13" s="1"/>
  <c r="C32" i="13"/>
  <c r="L32" i="13" s="1"/>
  <c r="C31" i="13"/>
  <c r="L31" i="13" s="1"/>
  <c r="C30" i="13"/>
  <c r="L30" i="13" s="1"/>
  <c r="C29" i="13"/>
  <c r="L29" i="13" s="1"/>
  <c r="B49" i="13"/>
  <c r="K49" i="13" s="1"/>
  <c r="B48" i="13"/>
  <c r="K48" i="13" s="1"/>
  <c r="B47" i="13"/>
  <c r="K47" i="13" s="1"/>
  <c r="B46" i="13"/>
  <c r="K46" i="13" s="1"/>
  <c r="B45" i="13"/>
  <c r="B44" i="13"/>
  <c r="B43" i="13"/>
  <c r="B42" i="13"/>
  <c r="B41" i="13"/>
  <c r="B40" i="13"/>
  <c r="B39" i="13"/>
  <c r="K39" i="13" s="1"/>
  <c r="B38" i="13"/>
  <c r="K38" i="13" s="1"/>
  <c r="B37" i="13"/>
  <c r="K37" i="13" s="1"/>
  <c r="B36" i="13"/>
  <c r="K36" i="13" s="1"/>
  <c r="B35" i="13"/>
  <c r="K35" i="13" s="1"/>
  <c r="B34" i="13"/>
  <c r="K34" i="13" s="1"/>
  <c r="B33" i="13"/>
  <c r="K33" i="13" s="1"/>
  <c r="B32" i="13"/>
  <c r="K32" i="13" s="1"/>
  <c r="B31" i="13"/>
  <c r="K31" i="13" s="1"/>
  <c r="B30" i="13"/>
  <c r="K30" i="13" s="1"/>
  <c r="B29" i="13"/>
  <c r="K29" i="13" s="1"/>
  <c r="L55" i="13" l="1"/>
  <c r="M55" i="13"/>
  <c r="L54" i="13"/>
  <c r="K55" i="13"/>
  <c r="K54" i="13"/>
  <c r="M54" i="13"/>
  <c r="F338" i="9"/>
  <c r="E338" i="9"/>
  <c r="D338" i="9"/>
  <c r="H338" i="9" s="1"/>
  <c r="H330" i="9"/>
  <c r="E330" i="9"/>
  <c r="G330" i="9" s="1"/>
  <c r="F330" i="9"/>
  <c r="D330" i="9"/>
  <c r="G338" i="9" l="1"/>
  <c r="K45" i="3"/>
  <c r="K44" i="3"/>
  <c r="F45" i="3"/>
  <c r="F44" i="3"/>
  <c r="D27" i="2"/>
  <c r="C61" i="3" l="1"/>
  <c r="D322" i="9"/>
  <c r="E322" i="9"/>
  <c r="G322" i="9" s="1"/>
  <c r="F322" i="9"/>
  <c r="H322" i="9" s="1"/>
  <c r="D314" i="9"/>
  <c r="E314" i="9"/>
  <c r="G314" i="9" s="1"/>
  <c r="F314" i="9"/>
  <c r="H314" i="9" s="1"/>
  <c r="C321" i="9"/>
  <c r="C320" i="9"/>
  <c r="C319" i="9"/>
  <c r="C318" i="9"/>
  <c r="C317" i="9"/>
  <c r="C322" i="9" s="1"/>
  <c r="C316" i="9"/>
  <c r="C313" i="9"/>
  <c r="C312" i="9"/>
  <c r="C311" i="9"/>
  <c r="C310" i="9"/>
  <c r="C314" i="9" s="1"/>
  <c r="C309" i="9"/>
  <c r="C308" i="9"/>
  <c r="K42" i="3" l="1"/>
  <c r="F42" i="3"/>
  <c r="I43" i="3"/>
  <c r="K43" i="3" s="1"/>
  <c r="D43" i="3"/>
  <c r="F43" i="3" s="1"/>
  <c r="R26" i="2"/>
  <c r="Q26" i="2"/>
  <c r="M26" i="2"/>
  <c r="L26" i="2"/>
  <c r="H26" i="2"/>
  <c r="G26" i="2"/>
  <c r="D26" i="2"/>
  <c r="C26" i="2"/>
  <c r="B26" i="2"/>
  <c r="C25" i="2"/>
  <c r="B25" i="2"/>
  <c r="C24" i="2"/>
  <c r="B24" i="2"/>
  <c r="C23" i="2"/>
  <c r="B23" i="2"/>
  <c r="R25" i="2"/>
  <c r="Q25" i="2"/>
  <c r="R24" i="2"/>
  <c r="Q24" i="2"/>
  <c r="S24" i="2" s="1"/>
  <c r="R23" i="2"/>
  <c r="Q23" i="2"/>
  <c r="M25" i="2"/>
  <c r="L25" i="2"/>
  <c r="M24" i="2"/>
  <c r="L24" i="2"/>
  <c r="M23" i="2"/>
  <c r="L23" i="2"/>
  <c r="H25" i="2"/>
  <c r="H24" i="2"/>
  <c r="H23" i="2"/>
  <c r="G25" i="2"/>
  <c r="G24" i="2"/>
  <c r="G23" i="2"/>
  <c r="F41" i="3"/>
  <c r="F40" i="3"/>
  <c r="F39" i="3"/>
  <c r="K41" i="3"/>
  <c r="K40" i="3"/>
  <c r="K39" i="3"/>
  <c r="K7" i="3"/>
  <c r="K6" i="3"/>
  <c r="K5" i="3"/>
  <c r="K4" i="3"/>
  <c r="F7" i="3"/>
  <c r="F6" i="3"/>
  <c r="F5" i="3"/>
  <c r="F4" i="3"/>
  <c r="X46" i="4"/>
  <c r="X45" i="4"/>
  <c r="X44" i="4"/>
  <c r="T46" i="4"/>
  <c r="T45" i="4"/>
  <c r="T44" i="4"/>
  <c r="P46" i="4"/>
  <c r="P45" i="4"/>
  <c r="P44" i="4"/>
  <c r="L46" i="4"/>
  <c r="L45" i="4"/>
  <c r="L44" i="4"/>
  <c r="H46" i="4"/>
  <c r="H45" i="4"/>
  <c r="H44" i="4"/>
  <c r="D46" i="4"/>
  <c r="D45" i="4"/>
  <c r="D44" i="4"/>
  <c r="S23" i="2" l="1"/>
  <c r="S26" i="2"/>
  <c r="C60" i="3"/>
  <c r="C59" i="3"/>
  <c r="I23" i="2"/>
  <c r="I24" i="2"/>
  <c r="I25" i="2"/>
  <c r="S25" i="2"/>
  <c r="D24" i="2"/>
  <c r="N24" i="2"/>
  <c r="D23" i="2"/>
  <c r="D25" i="2"/>
  <c r="N23" i="2"/>
  <c r="H157" i="9"/>
  <c r="H143" i="9"/>
  <c r="H137" i="9"/>
  <c r="H101" i="9"/>
  <c r="H88" i="9"/>
  <c r="F305" i="9"/>
  <c r="F304" i="9"/>
  <c r="F303" i="9"/>
  <c r="F302" i="9"/>
  <c r="F301" i="9"/>
  <c r="F300" i="9"/>
  <c r="F297" i="9"/>
  <c r="F296" i="9"/>
  <c r="F295" i="9"/>
  <c r="F294" i="9"/>
  <c r="F293" i="9"/>
  <c r="F292" i="9"/>
  <c r="F289" i="9"/>
  <c r="F288" i="9"/>
  <c r="F287" i="9"/>
  <c r="F286" i="9"/>
  <c r="F285" i="9"/>
  <c r="F284" i="9"/>
  <c r="F281" i="9"/>
  <c r="F280" i="9"/>
  <c r="F279" i="9"/>
  <c r="F278" i="9"/>
  <c r="F277" i="9"/>
  <c r="F276" i="9"/>
  <c r="F273" i="9"/>
  <c r="F272" i="9"/>
  <c r="F271" i="9"/>
  <c r="F270" i="9"/>
  <c r="F269" i="9"/>
  <c r="F268" i="9"/>
  <c r="F265" i="9"/>
  <c r="F264" i="9"/>
  <c r="F263" i="9"/>
  <c r="F262" i="9"/>
  <c r="F261" i="9"/>
  <c r="F260" i="9"/>
  <c r="F266" i="9" s="1"/>
  <c r="F257" i="9"/>
  <c r="F256" i="9"/>
  <c r="F255" i="9"/>
  <c r="F254" i="9"/>
  <c r="F253" i="9"/>
  <c r="F252" i="9"/>
  <c r="F249" i="9"/>
  <c r="F248" i="9"/>
  <c r="F247" i="9"/>
  <c r="F246" i="9"/>
  <c r="F245" i="9"/>
  <c r="F244" i="9"/>
  <c r="F241" i="9"/>
  <c r="F240" i="9"/>
  <c r="F239" i="9"/>
  <c r="F238" i="9"/>
  <c r="H238" i="9" s="1"/>
  <c r="F237" i="9"/>
  <c r="F236" i="9"/>
  <c r="F233" i="9"/>
  <c r="F232" i="9"/>
  <c r="F231" i="9"/>
  <c r="F230" i="9"/>
  <c r="F229" i="9"/>
  <c r="F228" i="9"/>
  <c r="F225" i="9"/>
  <c r="F224" i="9"/>
  <c r="F223" i="9"/>
  <c r="F222" i="9"/>
  <c r="F221" i="9"/>
  <c r="F220" i="9"/>
  <c r="F226" i="9" s="1"/>
  <c r="F217" i="9"/>
  <c r="F216" i="9"/>
  <c r="F215" i="9"/>
  <c r="F214" i="9"/>
  <c r="F213" i="9"/>
  <c r="F212" i="9"/>
  <c r="F209" i="9"/>
  <c r="F208" i="9"/>
  <c r="F207" i="9"/>
  <c r="F206" i="9"/>
  <c r="F205" i="9"/>
  <c r="F204" i="9"/>
  <c r="F201" i="9"/>
  <c r="H201" i="9" s="1"/>
  <c r="F200" i="9"/>
  <c r="F199" i="9"/>
  <c r="F198" i="9"/>
  <c r="F197" i="9"/>
  <c r="F196" i="9"/>
  <c r="F202" i="9" s="1"/>
  <c r="F193" i="9"/>
  <c r="F192" i="9"/>
  <c r="F191" i="9"/>
  <c r="F190" i="9"/>
  <c r="F189" i="9"/>
  <c r="F188" i="9"/>
  <c r="F185" i="9"/>
  <c r="F184" i="9"/>
  <c r="F183" i="9"/>
  <c r="H183" i="9" s="1"/>
  <c r="F182" i="9"/>
  <c r="F181" i="9"/>
  <c r="F180" i="9"/>
  <c r="F177" i="9"/>
  <c r="F176" i="9"/>
  <c r="H176" i="9" s="1"/>
  <c r="F175" i="9"/>
  <c r="F174" i="9"/>
  <c r="F173" i="9"/>
  <c r="F172" i="9"/>
  <c r="F169" i="9"/>
  <c r="F168" i="9"/>
  <c r="F167" i="9"/>
  <c r="F166" i="9"/>
  <c r="F165" i="9"/>
  <c r="F164" i="9"/>
  <c r="F161" i="9"/>
  <c r="F160" i="9"/>
  <c r="F159" i="9"/>
  <c r="F158" i="9"/>
  <c r="F157" i="9"/>
  <c r="F156" i="9"/>
  <c r="F153" i="9"/>
  <c r="F152" i="9"/>
  <c r="F151" i="9"/>
  <c r="F150" i="9"/>
  <c r="F149" i="9"/>
  <c r="F148" i="9"/>
  <c r="F145" i="9"/>
  <c r="F144" i="9"/>
  <c r="F143" i="9"/>
  <c r="F142" i="9"/>
  <c r="F141" i="9"/>
  <c r="F140" i="9"/>
  <c r="F137" i="9"/>
  <c r="F136" i="9"/>
  <c r="F135" i="9"/>
  <c r="F134" i="9"/>
  <c r="F133" i="9"/>
  <c r="F132" i="9"/>
  <c r="F129" i="9"/>
  <c r="F128" i="9"/>
  <c r="F127" i="9"/>
  <c r="F126" i="9"/>
  <c r="F125" i="9"/>
  <c r="H125" i="9" s="1"/>
  <c r="F124" i="9"/>
  <c r="F121" i="9"/>
  <c r="F120" i="9"/>
  <c r="F119" i="9"/>
  <c r="H119" i="9" s="1"/>
  <c r="F118" i="9"/>
  <c r="F117" i="9"/>
  <c r="F116" i="9"/>
  <c r="F113" i="9"/>
  <c r="F112" i="9"/>
  <c r="F111" i="9"/>
  <c r="F110" i="9"/>
  <c r="F109" i="9"/>
  <c r="F108" i="9"/>
  <c r="F105" i="9"/>
  <c r="F104" i="9"/>
  <c r="F103" i="9"/>
  <c r="F102" i="9"/>
  <c r="F101" i="9"/>
  <c r="F100" i="9"/>
  <c r="F97" i="9"/>
  <c r="F96" i="9"/>
  <c r="F95" i="9"/>
  <c r="F94" i="9"/>
  <c r="F93" i="9"/>
  <c r="F92" i="9"/>
  <c r="F98" i="9" s="1"/>
  <c r="F89" i="9"/>
  <c r="F88" i="9"/>
  <c r="F87" i="9"/>
  <c r="F86" i="9"/>
  <c r="F85" i="9"/>
  <c r="F84" i="9"/>
  <c r="F81" i="9"/>
  <c r="H81" i="9" s="1"/>
  <c r="F80" i="9"/>
  <c r="F79" i="9"/>
  <c r="F78" i="9"/>
  <c r="F77" i="9"/>
  <c r="F76" i="9"/>
  <c r="F73" i="9"/>
  <c r="F72" i="9"/>
  <c r="F71" i="9"/>
  <c r="F70" i="9"/>
  <c r="F69" i="9"/>
  <c r="H69" i="9" s="1"/>
  <c r="F68" i="9"/>
  <c r="F74" i="9" s="1"/>
  <c r="F65" i="9"/>
  <c r="F64" i="9"/>
  <c r="F63" i="9"/>
  <c r="F62" i="9"/>
  <c r="F61" i="9"/>
  <c r="F60" i="9"/>
  <c r="F57" i="9"/>
  <c r="F56" i="9"/>
  <c r="F55" i="9"/>
  <c r="F54" i="9"/>
  <c r="F53" i="9"/>
  <c r="F52" i="9"/>
  <c r="F49" i="9"/>
  <c r="F48" i="9"/>
  <c r="F47" i="9"/>
  <c r="F46" i="9"/>
  <c r="F45" i="9"/>
  <c r="F44" i="9"/>
  <c r="F41" i="9"/>
  <c r="F40" i="9"/>
  <c r="F39" i="9"/>
  <c r="F38" i="9"/>
  <c r="F37" i="9"/>
  <c r="F36" i="9"/>
  <c r="F33" i="9"/>
  <c r="F32" i="9"/>
  <c r="F31" i="9"/>
  <c r="H31" i="9" s="1"/>
  <c r="F30" i="9"/>
  <c r="F29" i="9"/>
  <c r="F28" i="9"/>
  <c r="F25" i="9"/>
  <c r="F24" i="9"/>
  <c r="H24" i="9" s="1"/>
  <c r="F23" i="9"/>
  <c r="F22" i="9"/>
  <c r="F21" i="9"/>
  <c r="F20" i="9"/>
  <c r="F17" i="9"/>
  <c r="F16" i="9"/>
  <c r="F15" i="9"/>
  <c r="F14" i="9"/>
  <c r="F13" i="9"/>
  <c r="F12" i="9"/>
  <c r="F9" i="9"/>
  <c r="F8" i="9"/>
  <c r="F7" i="9"/>
  <c r="F6" i="9"/>
  <c r="H6" i="9" s="1"/>
  <c r="F5" i="9"/>
  <c r="F4" i="9"/>
  <c r="F10" i="9" s="1"/>
  <c r="E306" i="9"/>
  <c r="C306" i="9"/>
  <c r="E298" i="9"/>
  <c r="C298" i="9"/>
  <c r="E290" i="9"/>
  <c r="C290" i="9"/>
  <c r="E282" i="9"/>
  <c r="C282" i="9"/>
  <c r="E274" i="9"/>
  <c r="C274" i="9"/>
  <c r="E266" i="9"/>
  <c r="C266" i="9"/>
  <c r="E258" i="9"/>
  <c r="C258" i="9"/>
  <c r="E250" i="9"/>
  <c r="C250" i="9"/>
  <c r="E242" i="9"/>
  <c r="C242" i="9"/>
  <c r="E234" i="9"/>
  <c r="C234" i="9"/>
  <c r="E226" i="9"/>
  <c r="C226" i="9"/>
  <c r="E218" i="9"/>
  <c r="C218" i="9"/>
  <c r="E210" i="9"/>
  <c r="C210" i="9"/>
  <c r="E202" i="9"/>
  <c r="C202" i="9"/>
  <c r="E194" i="9"/>
  <c r="C194" i="9"/>
  <c r="E186" i="9"/>
  <c r="C186" i="9"/>
  <c r="E178" i="9"/>
  <c r="C178" i="9"/>
  <c r="E170" i="9"/>
  <c r="C170" i="9"/>
  <c r="E162" i="9"/>
  <c r="C162" i="9"/>
  <c r="E154" i="9"/>
  <c r="C154" i="9"/>
  <c r="E146" i="9"/>
  <c r="C146" i="9"/>
  <c r="E138" i="9"/>
  <c r="C138" i="9"/>
  <c r="E130" i="9"/>
  <c r="C130" i="9"/>
  <c r="E122" i="9"/>
  <c r="C122" i="9"/>
  <c r="E114" i="9"/>
  <c r="C114" i="9"/>
  <c r="E106" i="9"/>
  <c r="C106" i="9"/>
  <c r="E98" i="9"/>
  <c r="C98" i="9"/>
  <c r="E90" i="9"/>
  <c r="C90" i="9"/>
  <c r="E82" i="9"/>
  <c r="C82" i="9"/>
  <c r="E74" i="9"/>
  <c r="C74" i="9"/>
  <c r="E66" i="9"/>
  <c r="C66" i="9"/>
  <c r="E58" i="9"/>
  <c r="C58" i="9"/>
  <c r="E50" i="9"/>
  <c r="C50" i="9"/>
  <c r="E42" i="9"/>
  <c r="C42" i="9"/>
  <c r="E34" i="9"/>
  <c r="C34" i="9"/>
  <c r="E26" i="9"/>
  <c r="C26" i="9"/>
  <c r="E18" i="9"/>
  <c r="C18" i="9"/>
  <c r="C10" i="9"/>
  <c r="E10" i="9"/>
  <c r="D305" i="9"/>
  <c r="G305" i="9" s="1"/>
  <c r="D304" i="9"/>
  <c r="G304" i="9" s="1"/>
  <c r="D303" i="9"/>
  <c r="G303" i="9" s="1"/>
  <c r="D302" i="9"/>
  <c r="G302" i="9" s="1"/>
  <c r="D301" i="9"/>
  <c r="G301" i="9" s="1"/>
  <c r="D300" i="9"/>
  <c r="G300" i="9" s="1"/>
  <c r="D297" i="9"/>
  <c r="G297" i="9" s="1"/>
  <c r="D296" i="9"/>
  <c r="G296" i="9" s="1"/>
  <c r="D295" i="9"/>
  <c r="G295" i="9" s="1"/>
  <c r="D294" i="9"/>
  <c r="G294" i="9" s="1"/>
  <c r="D293" i="9"/>
  <c r="G293" i="9" s="1"/>
  <c r="D292" i="9"/>
  <c r="G292" i="9" s="1"/>
  <c r="D289" i="9"/>
  <c r="G289" i="9" s="1"/>
  <c r="D288" i="9"/>
  <c r="G288" i="9" s="1"/>
  <c r="D287" i="9"/>
  <c r="G287" i="9" s="1"/>
  <c r="D286" i="9"/>
  <c r="G286" i="9" s="1"/>
  <c r="D285" i="9"/>
  <c r="G285" i="9" s="1"/>
  <c r="D284" i="9"/>
  <c r="G284" i="9" s="1"/>
  <c r="D281" i="9"/>
  <c r="G281" i="9" s="1"/>
  <c r="D280" i="9"/>
  <c r="G280" i="9" s="1"/>
  <c r="D279" i="9"/>
  <c r="G279" i="9" s="1"/>
  <c r="D278" i="9"/>
  <c r="G278" i="9" s="1"/>
  <c r="D277" i="9"/>
  <c r="G277" i="9" s="1"/>
  <c r="D276" i="9"/>
  <c r="G276" i="9" s="1"/>
  <c r="D273" i="9"/>
  <c r="G273" i="9" s="1"/>
  <c r="D272" i="9"/>
  <c r="G272" i="9" s="1"/>
  <c r="D271" i="9"/>
  <c r="G271" i="9" s="1"/>
  <c r="D270" i="9"/>
  <c r="G270" i="9" s="1"/>
  <c r="D269" i="9"/>
  <c r="G269" i="9" s="1"/>
  <c r="D268" i="9"/>
  <c r="G268" i="9" s="1"/>
  <c r="D265" i="9"/>
  <c r="G265" i="9" s="1"/>
  <c r="D264" i="9"/>
  <c r="G264" i="9" s="1"/>
  <c r="D263" i="9"/>
  <c r="G263" i="9" s="1"/>
  <c r="D262" i="9"/>
  <c r="G262" i="9" s="1"/>
  <c r="D261" i="9"/>
  <c r="G261" i="9" s="1"/>
  <c r="D260" i="9"/>
  <c r="G260" i="9" s="1"/>
  <c r="D257" i="9"/>
  <c r="G257" i="9" s="1"/>
  <c r="D256" i="9"/>
  <c r="G256" i="9" s="1"/>
  <c r="D255" i="9"/>
  <c r="G255" i="9" s="1"/>
  <c r="D254" i="9"/>
  <c r="G254" i="9" s="1"/>
  <c r="D253" i="9"/>
  <c r="G253" i="9" s="1"/>
  <c r="D252" i="9"/>
  <c r="G252" i="9" s="1"/>
  <c r="D249" i="9"/>
  <c r="G249" i="9" s="1"/>
  <c r="D248" i="9"/>
  <c r="G248" i="9" s="1"/>
  <c r="D247" i="9"/>
  <c r="G247" i="9" s="1"/>
  <c r="D246" i="9"/>
  <c r="G246" i="9" s="1"/>
  <c r="D245" i="9"/>
  <c r="G245" i="9" s="1"/>
  <c r="D244" i="9"/>
  <c r="G244" i="9" s="1"/>
  <c r="D241" i="9"/>
  <c r="G241" i="9" s="1"/>
  <c r="D240" i="9"/>
  <c r="G240" i="9" s="1"/>
  <c r="D239" i="9"/>
  <c r="G239" i="9" s="1"/>
  <c r="D238" i="9"/>
  <c r="G238" i="9" s="1"/>
  <c r="D237" i="9"/>
  <c r="G237" i="9" s="1"/>
  <c r="D236" i="9"/>
  <c r="G236" i="9" s="1"/>
  <c r="D233" i="9"/>
  <c r="G233" i="9" s="1"/>
  <c r="D232" i="9"/>
  <c r="G232" i="9" s="1"/>
  <c r="D231" i="9"/>
  <c r="G231" i="9" s="1"/>
  <c r="D230" i="9"/>
  <c r="G230" i="9" s="1"/>
  <c r="D229" i="9"/>
  <c r="G229" i="9" s="1"/>
  <c r="D228" i="9"/>
  <c r="G228" i="9" s="1"/>
  <c r="D225" i="9"/>
  <c r="G225" i="9" s="1"/>
  <c r="D224" i="9"/>
  <c r="G224" i="9" s="1"/>
  <c r="D223" i="9"/>
  <c r="G223" i="9" s="1"/>
  <c r="D222" i="9"/>
  <c r="G222" i="9" s="1"/>
  <c r="D221" i="9"/>
  <c r="G221" i="9" s="1"/>
  <c r="D220" i="9"/>
  <c r="G220" i="9" s="1"/>
  <c r="D217" i="9"/>
  <c r="G217" i="9" s="1"/>
  <c r="D216" i="9"/>
  <c r="G216" i="9" s="1"/>
  <c r="D215" i="9"/>
  <c r="G215" i="9" s="1"/>
  <c r="D214" i="9"/>
  <c r="G214" i="9" s="1"/>
  <c r="D213" i="9"/>
  <c r="G213" i="9" s="1"/>
  <c r="D212" i="9"/>
  <c r="G212" i="9" s="1"/>
  <c r="D209" i="9"/>
  <c r="G209" i="9" s="1"/>
  <c r="D208" i="9"/>
  <c r="G208" i="9" s="1"/>
  <c r="D207" i="9"/>
  <c r="G207" i="9" s="1"/>
  <c r="D206" i="9"/>
  <c r="G206" i="9" s="1"/>
  <c r="D205" i="9"/>
  <c r="G205" i="9" s="1"/>
  <c r="D204" i="9"/>
  <c r="G204" i="9" s="1"/>
  <c r="D201" i="9"/>
  <c r="G201" i="9" s="1"/>
  <c r="D200" i="9"/>
  <c r="G200" i="9" s="1"/>
  <c r="D199" i="9"/>
  <c r="G199" i="9" s="1"/>
  <c r="D198" i="9"/>
  <c r="G198" i="9" s="1"/>
  <c r="D197" i="9"/>
  <c r="G197" i="9" s="1"/>
  <c r="D196" i="9"/>
  <c r="G196" i="9" s="1"/>
  <c r="D193" i="9"/>
  <c r="G193" i="9" s="1"/>
  <c r="D192" i="9"/>
  <c r="G192" i="9" s="1"/>
  <c r="D191" i="9"/>
  <c r="G191" i="9" s="1"/>
  <c r="D190" i="9"/>
  <c r="G190" i="9" s="1"/>
  <c r="D189" i="9"/>
  <c r="G189" i="9" s="1"/>
  <c r="D188" i="9"/>
  <c r="G188" i="9" s="1"/>
  <c r="D185" i="9"/>
  <c r="G185" i="9" s="1"/>
  <c r="D184" i="9"/>
  <c r="G184" i="9" s="1"/>
  <c r="D183" i="9"/>
  <c r="G183" i="9" s="1"/>
  <c r="D182" i="9"/>
  <c r="G182" i="9" s="1"/>
  <c r="D181" i="9"/>
  <c r="G181" i="9" s="1"/>
  <c r="D180" i="9"/>
  <c r="G180" i="9" s="1"/>
  <c r="D177" i="9"/>
  <c r="G177" i="9" s="1"/>
  <c r="D176" i="9"/>
  <c r="G176" i="9" s="1"/>
  <c r="D175" i="9"/>
  <c r="G175" i="9" s="1"/>
  <c r="D174" i="9"/>
  <c r="G174" i="9" s="1"/>
  <c r="D173" i="9"/>
  <c r="G173" i="9" s="1"/>
  <c r="D172" i="9"/>
  <c r="G172" i="9" s="1"/>
  <c r="D169" i="9"/>
  <c r="G169" i="9" s="1"/>
  <c r="D168" i="9"/>
  <c r="G168" i="9" s="1"/>
  <c r="D167" i="9"/>
  <c r="G167" i="9" s="1"/>
  <c r="D166" i="9"/>
  <c r="G166" i="9" s="1"/>
  <c r="D165" i="9"/>
  <c r="G165" i="9" s="1"/>
  <c r="D164" i="9"/>
  <c r="G164" i="9" s="1"/>
  <c r="D161" i="9"/>
  <c r="G161" i="9" s="1"/>
  <c r="D160" i="9"/>
  <c r="G160" i="9" s="1"/>
  <c r="D159" i="9"/>
  <c r="G159" i="9" s="1"/>
  <c r="D158" i="9"/>
  <c r="G158" i="9" s="1"/>
  <c r="D157" i="9"/>
  <c r="G157" i="9" s="1"/>
  <c r="D156" i="9"/>
  <c r="G156" i="9" s="1"/>
  <c r="D153" i="9"/>
  <c r="G153" i="9" s="1"/>
  <c r="D152" i="9"/>
  <c r="G152" i="9" s="1"/>
  <c r="D151" i="9"/>
  <c r="G151" i="9" s="1"/>
  <c r="D150" i="9"/>
  <c r="G150" i="9" s="1"/>
  <c r="D149" i="9"/>
  <c r="G149" i="9" s="1"/>
  <c r="D148" i="9"/>
  <c r="D145" i="9"/>
  <c r="G145" i="9" s="1"/>
  <c r="D144" i="9"/>
  <c r="G144" i="9" s="1"/>
  <c r="D143" i="9"/>
  <c r="G143" i="9" s="1"/>
  <c r="D142" i="9"/>
  <c r="G142" i="9" s="1"/>
  <c r="D141" i="9"/>
  <c r="G141" i="9" s="1"/>
  <c r="D140" i="9"/>
  <c r="G140" i="9" s="1"/>
  <c r="D137" i="9"/>
  <c r="G137" i="9" s="1"/>
  <c r="D136" i="9"/>
  <c r="G136" i="9" s="1"/>
  <c r="D135" i="9"/>
  <c r="G135" i="9" s="1"/>
  <c r="D134" i="9"/>
  <c r="G134" i="9" s="1"/>
  <c r="D133" i="9"/>
  <c r="G133" i="9" s="1"/>
  <c r="D132" i="9"/>
  <c r="G132" i="9" s="1"/>
  <c r="D129" i="9"/>
  <c r="G129" i="9" s="1"/>
  <c r="D128" i="9"/>
  <c r="G128" i="9" s="1"/>
  <c r="D127" i="9"/>
  <c r="G127" i="9" s="1"/>
  <c r="D126" i="9"/>
  <c r="G126" i="9" s="1"/>
  <c r="D125" i="9"/>
  <c r="G125" i="9" s="1"/>
  <c r="D124" i="9"/>
  <c r="G124" i="9" s="1"/>
  <c r="D121" i="9"/>
  <c r="G121" i="9" s="1"/>
  <c r="D120" i="9"/>
  <c r="G120" i="9" s="1"/>
  <c r="D119" i="9"/>
  <c r="G119" i="9" s="1"/>
  <c r="D118" i="9"/>
  <c r="G118" i="9" s="1"/>
  <c r="D117" i="9"/>
  <c r="G117" i="9" s="1"/>
  <c r="D116" i="9"/>
  <c r="G116" i="9" s="1"/>
  <c r="D113" i="9"/>
  <c r="G113" i="9" s="1"/>
  <c r="D112" i="9"/>
  <c r="G112" i="9" s="1"/>
  <c r="D111" i="9"/>
  <c r="G111" i="9" s="1"/>
  <c r="D110" i="9"/>
  <c r="G110" i="9" s="1"/>
  <c r="D109" i="9"/>
  <c r="G109" i="9" s="1"/>
  <c r="D108" i="9"/>
  <c r="G108" i="9" s="1"/>
  <c r="D105" i="9"/>
  <c r="G105" i="9" s="1"/>
  <c r="D104" i="9"/>
  <c r="G104" i="9" s="1"/>
  <c r="D103" i="9"/>
  <c r="G103" i="9" s="1"/>
  <c r="D102" i="9"/>
  <c r="G102" i="9" s="1"/>
  <c r="D101" i="9"/>
  <c r="G101" i="9" s="1"/>
  <c r="D100" i="9"/>
  <c r="G100" i="9" s="1"/>
  <c r="D97" i="9"/>
  <c r="G97" i="9" s="1"/>
  <c r="D96" i="9"/>
  <c r="G96" i="9" s="1"/>
  <c r="D95" i="9"/>
  <c r="G95" i="9" s="1"/>
  <c r="D94" i="9"/>
  <c r="G94" i="9" s="1"/>
  <c r="D93" i="9"/>
  <c r="G93" i="9" s="1"/>
  <c r="D92" i="9"/>
  <c r="G92" i="9" s="1"/>
  <c r="D89" i="9"/>
  <c r="G89" i="9" s="1"/>
  <c r="D88" i="9"/>
  <c r="G88" i="9" s="1"/>
  <c r="D87" i="9"/>
  <c r="G87" i="9" s="1"/>
  <c r="D86" i="9"/>
  <c r="G86" i="9" s="1"/>
  <c r="D85" i="9"/>
  <c r="G85" i="9" s="1"/>
  <c r="D84" i="9"/>
  <c r="G84" i="9" s="1"/>
  <c r="D81" i="9"/>
  <c r="G81" i="9" s="1"/>
  <c r="D80" i="9"/>
  <c r="G80" i="9" s="1"/>
  <c r="D79" i="9"/>
  <c r="G79" i="9" s="1"/>
  <c r="D78" i="9"/>
  <c r="G78" i="9" s="1"/>
  <c r="D77" i="9"/>
  <c r="G77" i="9" s="1"/>
  <c r="D76" i="9"/>
  <c r="G76" i="9" s="1"/>
  <c r="D73" i="9"/>
  <c r="G73" i="9" s="1"/>
  <c r="D72" i="9"/>
  <c r="G72" i="9" s="1"/>
  <c r="D71" i="9"/>
  <c r="G71" i="9" s="1"/>
  <c r="D70" i="9"/>
  <c r="G70" i="9" s="1"/>
  <c r="D69" i="9"/>
  <c r="G69" i="9" s="1"/>
  <c r="D68" i="9"/>
  <c r="G68" i="9" s="1"/>
  <c r="D65" i="9"/>
  <c r="G65" i="9" s="1"/>
  <c r="D64" i="9"/>
  <c r="G64" i="9" s="1"/>
  <c r="D63" i="9"/>
  <c r="G63" i="9" s="1"/>
  <c r="D62" i="9"/>
  <c r="G62" i="9" s="1"/>
  <c r="D61" i="9"/>
  <c r="G61" i="9" s="1"/>
  <c r="D60" i="9"/>
  <c r="G60" i="9" s="1"/>
  <c r="D57" i="9"/>
  <c r="G57" i="9" s="1"/>
  <c r="D56" i="9"/>
  <c r="G56" i="9" s="1"/>
  <c r="D55" i="9"/>
  <c r="G55" i="9" s="1"/>
  <c r="D54" i="9"/>
  <c r="G54" i="9" s="1"/>
  <c r="D53" i="9"/>
  <c r="G53" i="9" s="1"/>
  <c r="D52" i="9"/>
  <c r="G52" i="9" s="1"/>
  <c r="D49" i="9"/>
  <c r="G49" i="9" s="1"/>
  <c r="D48" i="9"/>
  <c r="G48" i="9" s="1"/>
  <c r="D47" i="9"/>
  <c r="G47" i="9" s="1"/>
  <c r="D46" i="9"/>
  <c r="G46" i="9" s="1"/>
  <c r="D45" i="9"/>
  <c r="G45" i="9" s="1"/>
  <c r="D44" i="9"/>
  <c r="G44" i="9" s="1"/>
  <c r="D41" i="9"/>
  <c r="G41" i="9" s="1"/>
  <c r="D40" i="9"/>
  <c r="G40" i="9" s="1"/>
  <c r="D39" i="9"/>
  <c r="G39" i="9" s="1"/>
  <c r="D38" i="9"/>
  <c r="G38" i="9" s="1"/>
  <c r="D37" i="9"/>
  <c r="G37" i="9" s="1"/>
  <c r="D36" i="9"/>
  <c r="G36" i="9" s="1"/>
  <c r="D33" i="9"/>
  <c r="G33" i="9" s="1"/>
  <c r="D32" i="9"/>
  <c r="G32" i="9" s="1"/>
  <c r="D31" i="9"/>
  <c r="G31" i="9" s="1"/>
  <c r="D30" i="9"/>
  <c r="G30" i="9" s="1"/>
  <c r="D29" i="9"/>
  <c r="G29" i="9" s="1"/>
  <c r="D28" i="9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9" i="9"/>
  <c r="G9" i="9" s="1"/>
  <c r="D8" i="9"/>
  <c r="G8" i="9" s="1"/>
  <c r="D7" i="9"/>
  <c r="G7" i="9" s="1"/>
  <c r="D6" i="9"/>
  <c r="G6" i="9" s="1"/>
  <c r="D5" i="9"/>
  <c r="G5" i="9" s="1"/>
  <c r="D4" i="9"/>
  <c r="G4" i="9" s="1"/>
  <c r="J38" i="3"/>
  <c r="K38" i="3" s="1"/>
  <c r="E38" i="3"/>
  <c r="H39" i="9" l="1"/>
  <c r="H167" i="9"/>
  <c r="H87" i="9"/>
  <c r="H257" i="9"/>
  <c r="H46" i="9"/>
  <c r="H152" i="9"/>
  <c r="H47" i="9"/>
  <c r="H175" i="9"/>
  <c r="H53" i="9"/>
  <c r="H95" i="9"/>
  <c r="H159" i="9"/>
  <c r="H181" i="9"/>
  <c r="H223" i="9"/>
  <c r="H245" i="9"/>
  <c r="H265" i="9"/>
  <c r="F18" i="9"/>
  <c r="H32" i="9"/>
  <c r="H54" i="9"/>
  <c r="F82" i="9"/>
  <c r="H96" i="9"/>
  <c r="H118" i="9"/>
  <c r="H140" i="9"/>
  <c r="H160" i="9"/>
  <c r="H182" i="9"/>
  <c r="F210" i="9"/>
  <c r="H210" i="9" s="1"/>
  <c r="H224" i="9"/>
  <c r="H246" i="9"/>
  <c r="H268" i="9"/>
  <c r="F290" i="9"/>
  <c r="H220" i="9"/>
  <c r="H17" i="9"/>
  <c r="H231" i="9"/>
  <c r="H89" i="9"/>
  <c r="H261" i="9"/>
  <c r="H9" i="9"/>
  <c r="H33" i="9"/>
  <c r="H77" i="9"/>
  <c r="H141" i="9"/>
  <c r="H247" i="9"/>
  <c r="H14" i="9"/>
  <c r="H36" i="9"/>
  <c r="H56" i="9"/>
  <c r="H78" i="9"/>
  <c r="F106" i="9"/>
  <c r="H120" i="9"/>
  <c r="H142" i="9"/>
  <c r="F170" i="9"/>
  <c r="H184" i="9"/>
  <c r="H206" i="9"/>
  <c r="H228" i="9"/>
  <c r="H248" i="9"/>
  <c r="H270" i="9"/>
  <c r="F298" i="9"/>
  <c r="H103" i="9"/>
  <c r="H273" i="9"/>
  <c r="H23" i="9"/>
  <c r="H173" i="9"/>
  <c r="H68" i="9"/>
  <c r="H110" i="9"/>
  <c r="H132" i="9"/>
  <c r="H216" i="9"/>
  <c r="H25" i="9"/>
  <c r="H133" i="9"/>
  <c r="H217" i="9"/>
  <c r="H73" i="9"/>
  <c r="H55" i="9"/>
  <c r="H205" i="9"/>
  <c r="H269" i="9"/>
  <c r="H15" i="9"/>
  <c r="H37" i="9"/>
  <c r="H57" i="9"/>
  <c r="H121" i="9"/>
  <c r="H165" i="9"/>
  <c r="H185" i="9"/>
  <c r="H207" i="9"/>
  <c r="H229" i="9"/>
  <c r="H249" i="9"/>
  <c r="H271" i="9"/>
  <c r="H189" i="9"/>
  <c r="H65" i="9"/>
  <c r="H151" i="9"/>
  <c r="H215" i="9"/>
  <c r="H5" i="9"/>
  <c r="H13" i="9"/>
  <c r="H97" i="9"/>
  <c r="H161" i="9"/>
  <c r="H225" i="9"/>
  <c r="H16" i="9"/>
  <c r="H38" i="9"/>
  <c r="H60" i="9"/>
  <c r="H80" i="9"/>
  <c r="H102" i="9"/>
  <c r="H124" i="9"/>
  <c r="H144" i="9"/>
  <c r="H166" i="9"/>
  <c r="F194" i="9"/>
  <c r="H194" i="9" s="1"/>
  <c r="H208" i="9"/>
  <c r="F258" i="9"/>
  <c r="H258" i="9" s="1"/>
  <c r="H272" i="9"/>
  <c r="H209" i="9"/>
  <c r="H20" i="9"/>
  <c r="H40" i="9"/>
  <c r="H62" i="9"/>
  <c r="H84" i="9"/>
  <c r="H104" i="9"/>
  <c r="H126" i="9"/>
  <c r="F154" i="9"/>
  <c r="H168" i="9"/>
  <c r="H190" i="9"/>
  <c r="H212" i="9"/>
  <c r="H232" i="9"/>
  <c r="H254" i="9"/>
  <c r="F282" i="9"/>
  <c r="H21" i="9"/>
  <c r="H41" i="9"/>
  <c r="H63" i="9"/>
  <c r="H85" i="9"/>
  <c r="H105" i="9"/>
  <c r="H127" i="9"/>
  <c r="H149" i="9"/>
  <c r="H169" i="9"/>
  <c r="H191" i="9"/>
  <c r="H213" i="9"/>
  <c r="H233" i="9"/>
  <c r="H255" i="9"/>
  <c r="H44" i="9"/>
  <c r="H64" i="9"/>
  <c r="H86" i="9"/>
  <c r="F114" i="9"/>
  <c r="H128" i="9"/>
  <c r="H150" i="9"/>
  <c r="H172" i="9"/>
  <c r="H192" i="9"/>
  <c r="F242" i="9"/>
  <c r="F306" i="9"/>
  <c r="H109" i="9"/>
  <c r="H237" i="9"/>
  <c r="H239" i="9"/>
  <c r="H28" i="9"/>
  <c r="H134" i="9"/>
  <c r="H198" i="9"/>
  <c r="H240" i="9"/>
  <c r="H29" i="9"/>
  <c r="H71" i="9"/>
  <c r="H263" i="9"/>
  <c r="H145" i="9"/>
  <c r="H253" i="9"/>
  <c r="H129" i="9"/>
  <c r="H111" i="9"/>
  <c r="H197" i="9"/>
  <c r="H48" i="9"/>
  <c r="H70" i="9"/>
  <c r="H112" i="9"/>
  <c r="H156" i="9"/>
  <c r="H262" i="9"/>
  <c r="H7" i="9"/>
  <c r="H49" i="9"/>
  <c r="H93" i="9"/>
  <c r="H113" i="9"/>
  <c r="H177" i="9"/>
  <c r="H199" i="9"/>
  <c r="H221" i="9"/>
  <c r="H241" i="9"/>
  <c r="H8" i="9"/>
  <c r="H30" i="9"/>
  <c r="F58" i="9"/>
  <c r="H72" i="9"/>
  <c r="H94" i="9"/>
  <c r="F122" i="9"/>
  <c r="H136" i="9"/>
  <c r="H158" i="9"/>
  <c r="H180" i="9"/>
  <c r="H200" i="9"/>
  <c r="H222" i="9"/>
  <c r="F250" i="9"/>
  <c r="H264" i="9"/>
  <c r="F138" i="9"/>
  <c r="H196" i="9"/>
  <c r="F38" i="3"/>
  <c r="C58" i="3" s="1"/>
  <c r="B58" i="3"/>
  <c r="H18" i="9"/>
  <c r="H170" i="9"/>
  <c r="F234" i="9"/>
  <c r="F66" i="9"/>
  <c r="H52" i="9"/>
  <c r="H108" i="9"/>
  <c r="H256" i="9"/>
  <c r="F218" i="9"/>
  <c r="H204" i="9"/>
  <c r="F90" i="9"/>
  <c r="H12" i="9"/>
  <c r="F50" i="9"/>
  <c r="H50" i="9" s="1"/>
  <c r="H92" i="9"/>
  <c r="H260" i="9"/>
  <c r="F42" i="9"/>
  <c r="H148" i="9"/>
  <c r="H188" i="9"/>
  <c r="F130" i="9"/>
  <c r="H130" i="9" s="1"/>
  <c r="F34" i="9"/>
  <c r="H244" i="9"/>
  <c r="H164" i="9"/>
  <c r="F186" i="9"/>
  <c r="F26" i="9"/>
  <c r="H76" i="9"/>
  <c r="F178" i="9"/>
  <c r="H116" i="9"/>
  <c r="F162" i="9"/>
  <c r="H162" i="9" s="1"/>
  <c r="H4" i="9"/>
  <c r="H22" i="9"/>
  <c r="H61" i="9"/>
  <c r="H79" i="9"/>
  <c r="H117" i="9"/>
  <c r="H135" i="9"/>
  <c r="H153" i="9"/>
  <c r="H174" i="9"/>
  <c r="H193" i="9"/>
  <c r="H230" i="9"/>
  <c r="F146" i="9"/>
  <c r="H100" i="9"/>
  <c r="H252" i="9"/>
  <c r="F274" i="9"/>
  <c r="H45" i="9"/>
  <c r="H214" i="9"/>
  <c r="H236" i="9"/>
  <c r="H284" i="9"/>
  <c r="H292" i="9"/>
  <c r="H294" i="9"/>
  <c r="H302" i="9"/>
  <c r="H293" i="9"/>
  <c r="H277" i="9"/>
  <c r="H295" i="9"/>
  <c r="H276" i="9"/>
  <c r="H278" i="9"/>
  <c r="H296" i="9"/>
  <c r="H279" i="9"/>
  <c r="H297" i="9"/>
  <c r="H280" i="9"/>
  <c r="H281" i="9"/>
  <c r="H300" i="9"/>
  <c r="H301" i="9"/>
  <c r="H285" i="9"/>
  <c r="H303" i="9"/>
  <c r="H286" i="9"/>
  <c r="H304" i="9"/>
  <c r="H287" i="9"/>
  <c r="H305" i="9"/>
  <c r="H288" i="9"/>
  <c r="H289" i="9"/>
  <c r="D154" i="9"/>
  <c r="G154" i="9" s="1"/>
  <c r="G148" i="9"/>
  <c r="D34" i="9"/>
  <c r="G34" i="9" s="1"/>
  <c r="D66" i="9"/>
  <c r="G66" i="9" s="1"/>
  <c r="D106" i="9"/>
  <c r="G106" i="9" s="1"/>
  <c r="D146" i="9"/>
  <c r="G146" i="9" s="1"/>
  <c r="D186" i="9"/>
  <c r="G186" i="9" s="1"/>
  <c r="D250" i="9"/>
  <c r="G250" i="9" s="1"/>
  <c r="D290" i="9"/>
  <c r="H290" i="9" s="1"/>
  <c r="D90" i="9"/>
  <c r="G90" i="9" s="1"/>
  <c r="G28" i="9"/>
  <c r="D130" i="9"/>
  <c r="G130" i="9" s="1"/>
  <c r="D170" i="9"/>
  <c r="G170" i="9" s="1"/>
  <c r="D234" i="9"/>
  <c r="G234" i="9" s="1"/>
  <c r="D274" i="9"/>
  <c r="G274" i="9" s="1"/>
  <c r="D18" i="9"/>
  <c r="D74" i="9"/>
  <c r="H74" i="9" s="1"/>
  <c r="D194" i="9"/>
  <c r="G194" i="9" s="1"/>
  <c r="D298" i="9"/>
  <c r="G18" i="9"/>
  <c r="D58" i="9"/>
  <c r="G58" i="9" s="1"/>
  <c r="G74" i="9"/>
  <c r="D114" i="9"/>
  <c r="G114" i="9" s="1"/>
  <c r="D218" i="9"/>
  <c r="G218" i="9" s="1"/>
  <c r="D258" i="9"/>
  <c r="G258" i="9" s="1"/>
  <c r="D210" i="9"/>
  <c r="G210" i="9" s="1"/>
  <c r="D42" i="9"/>
  <c r="G42" i="9" s="1"/>
  <c r="D98" i="9"/>
  <c r="H98" i="9" s="1"/>
  <c r="D138" i="9"/>
  <c r="G138" i="9" s="1"/>
  <c r="D178" i="9"/>
  <c r="G178" i="9" s="1"/>
  <c r="D242" i="9"/>
  <c r="G242" i="9" s="1"/>
  <c r="D282" i="9"/>
  <c r="D50" i="9"/>
  <c r="G50" i="9" s="1"/>
  <c r="D26" i="9"/>
  <c r="G26" i="9" s="1"/>
  <c r="D82" i="9"/>
  <c r="G82" i="9" s="1"/>
  <c r="G98" i="9"/>
  <c r="D202" i="9"/>
  <c r="G202" i="9" s="1"/>
  <c r="D306" i="9"/>
  <c r="D122" i="9"/>
  <c r="G122" i="9" s="1"/>
  <c r="D162" i="9"/>
  <c r="G162" i="9" s="1"/>
  <c r="D226" i="9"/>
  <c r="G226" i="9" s="1"/>
  <c r="D266" i="9"/>
  <c r="G266" i="9" s="1"/>
  <c r="D10" i="9"/>
  <c r="G10" i="9" s="1"/>
  <c r="X43" i="4"/>
  <c r="T43" i="4"/>
  <c r="P43" i="4"/>
  <c r="L43" i="4"/>
  <c r="H43" i="4"/>
  <c r="D43" i="4"/>
  <c r="H122" i="9" l="1"/>
  <c r="H178" i="9"/>
  <c r="H298" i="9"/>
  <c r="H274" i="9"/>
  <c r="H82" i="9"/>
  <c r="H90" i="9"/>
  <c r="H138" i="9"/>
  <c r="H218" i="9"/>
  <c r="H250" i="9"/>
  <c r="H26" i="9"/>
  <c r="H186" i="9"/>
  <c r="H58" i="9"/>
  <c r="H202" i="9"/>
  <c r="H146" i="9"/>
  <c r="H66" i="9"/>
  <c r="H10" i="9"/>
  <c r="H34" i="9"/>
  <c r="H234" i="9"/>
  <c r="H266" i="9"/>
  <c r="H154" i="9"/>
  <c r="H226" i="9"/>
  <c r="H114" i="9"/>
  <c r="H42" i="9"/>
  <c r="H106" i="9"/>
  <c r="H242" i="9"/>
  <c r="G298" i="9"/>
  <c r="G290" i="9"/>
  <c r="G282" i="9"/>
  <c r="H282" i="9"/>
  <c r="G306" i="9"/>
  <c r="H306" i="9"/>
  <c r="K37" i="3"/>
  <c r="K36" i="3"/>
  <c r="F37" i="3"/>
  <c r="F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F35" i="3"/>
  <c r="F34" i="3"/>
  <c r="C56" i="3" s="1"/>
  <c r="F33" i="3"/>
  <c r="F32" i="3"/>
  <c r="C55" i="3" s="1"/>
  <c r="F31" i="3"/>
  <c r="F30" i="3"/>
  <c r="F29" i="3"/>
  <c r="F28" i="3"/>
  <c r="C53" i="3" s="1"/>
  <c r="F27" i="3"/>
  <c r="F26" i="3"/>
  <c r="C52" i="3" s="1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C57" i="3" l="1"/>
  <c r="C54" i="3"/>
  <c r="D38" i="2"/>
  <c r="I38" i="2"/>
  <c r="N38" i="2"/>
  <c r="S66" i="2"/>
  <c r="S64" i="2"/>
  <c r="S62" i="2"/>
  <c r="S60" i="2"/>
  <c r="S58" i="2"/>
  <c r="S56" i="2"/>
  <c r="S54" i="2"/>
  <c r="S52" i="2"/>
  <c r="S50" i="2"/>
  <c r="N66" i="2"/>
  <c r="N64" i="2"/>
  <c r="N62" i="2"/>
  <c r="N60" i="2"/>
  <c r="N58" i="2"/>
  <c r="N56" i="2"/>
  <c r="N54" i="2"/>
  <c r="N52" i="2"/>
  <c r="N50" i="2"/>
  <c r="N48" i="2"/>
  <c r="N46" i="2"/>
  <c r="N44" i="2"/>
  <c r="N42" i="2"/>
  <c r="N40" i="2"/>
  <c r="N36" i="2"/>
  <c r="N34" i="2"/>
  <c r="N32" i="2"/>
  <c r="I66" i="2"/>
  <c r="I64" i="2"/>
  <c r="I62" i="2"/>
  <c r="I60" i="2"/>
  <c r="I58" i="2"/>
  <c r="I56" i="2"/>
  <c r="I54" i="2"/>
  <c r="I52" i="2"/>
  <c r="I50" i="2"/>
  <c r="I48" i="2"/>
  <c r="I46" i="2"/>
  <c r="I44" i="2"/>
  <c r="I42" i="2"/>
  <c r="I40" i="2"/>
  <c r="I36" i="2"/>
  <c r="I34" i="2"/>
  <c r="I32" i="2"/>
  <c r="D66" i="2"/>
  <c r="D64" i="2"/>
  <c r="D62" i="2"/>
  <c r="D60" i="2"/>
  <c r="D58" i="2"/>
  <c r="D56" i="2"/>
  <c r="D54" i="2"/>
  <c r="D52" i="2"/>
  <c r="D50" i="2"/>
  <c r="D48" i="2"/>
  <c r="D46" i="2"/>
  <c r="D44" i="2"/>
  <c r="D42" i="2"/>
  <c r="D40" i="2"/>
  <c r="D36" i="2"/>
  <c r="D34" i="2"/>
  <c r="R22" i="2"/>
  <c r="R21" i="2"/>
  <c r="R20" i="2"/>
  <c r="R19" i="2"/>
  <c r="R18" i="2"/>
  <c r="R17" i="2"/>
  <c r="R16" i="2"/>
  <c r="R15" i="2"/>
  <c r="R14" i="2"/>
  <c r="M22" i="2"/>
  <c r="M21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</calcChain>
</file>

<file path=xl/sharedStrings.xml><?xml version="1.0" encoding="utf-8"?>
<sst xmlns="http://schemas.openxmlformats.org/spreadsheetml/2006/main" count="649" uniqueCount="112">
  <si>
    <t>Roe</t>
  </si>
  <si>
    <t>Surimi</t>
  </si>
  <si>
    <t>MT</t>
  </si>
  <si>
    <t>$/MT</t>
  </si>
  <si>
    <t>Fillets</t>
  </si>
  <si>
    <t>$</t>
  </si>
  <si>
    <t>2001A</t>
  </si>
  <si>
    <t>2001B</t>
  </si>
  <si>
    <t>2002A</t>
  </si>
  <si>
    <t>2002B</t>
  </si>
  <si>
    <t>2003A</t>
  </si>
  <si>
    <t>2003B</t>
  </si>
  <si>
    <t>2004A</t>
  </si>
  <si>
    <t>2005A</t>
  </si>
  <si>
    <t>2005B</t>
  </si>
  <si>
    <t>2006A</t>
  </si>
  <si>
    <t>2006B</t>
  </si>
  <si>
    <t>2008A</t>
  </si>
  <si>
    <t>2007B</t>
  </si>
  <si>
    <t>2008B</t>
  </si>
  <si>
    <t>2009A</t>
  </si>
  <si>
    <t>2009B</t>
  </si>
  <si>
    <t>2010A</t>
  </si>
  <si>
    <t>2010B</t>
  </si>
  <si>
    <t>2011A</t>
  </si>
  <si>
    <t>2011B</t>
  </si>
  <si>
    <t>2012A</t>
  </si>
  <si>
    <t>2012B</t>
  </si>
  <si>
    <t>2013A</t>
  </si>
  <si>
    <t>2013B</t>
  </si>
  <si>
    <t>2004B</t>
  </si>
  <si>
    <t>2014A</t>
  </si>
  <si>
    <t>2007A</t>
  </si>
  <si>
    <t>2014B</t>
  </si>
  <si>
    <t>2015A</t>
  </si>
  <si>
    <t>2015B</t>
  </si>
  <si>
    <t>2016A</t>
  </si>
  <si>
    <t>2016B</t>
  </si>
  <si>
    <t>2017A</t>
  </si>
  <si>
    <t>2017B</t>
  </si>
  <si>
    <t>2018A</t>
  </si>
  <si>
    <t>2018B</t>
  </si>
  <si>
    <t>By Season</t>
  </si>
  <si>
    <t>Annual Total</t>
  </si>
  <si>
    <t>U.S. Exports of Alaska pollock products</t>
  </si>
  <si>
    <t>Production</t>
  </si>
  <si>
    <t>Exports</t>
  </si>
  <si>
    <t>Imports of Competitive Products</t>
  </si>
  <si>
    <t>2019A</t>
  </si>
  <si>
    <t>2019B</t>
  </si>
  <si>
    <t>Value</t>
  </si>
  <si>
    <t>TILAPIA FROZEN FILLETS</t>
  </si>
  <si>
    <t>COD FROZEN FILLET BLOCKS</t>
  </si>
  <si>
    <t>COD FROZEN FILLETS</t>
  </si>
  <si>
    <t>POLLOCK FROZEN FILLETS</t>
  </si>
  <si>
    <t>POLLOCK FROZEN FILLET BLOCKS</t>
  </si>
  <si>
    <t>PANGASIUS FROZEN FILLETS</t>
  </si>
  <si>
    <t>Domestically Available</t>
  </si>
  <si>
    <t>Catches</t>
  </si>
  <si>
    <t>Domestic Availability - All data in Metric tons (BSAI and GOA combined)</t>
  </si>
  <si>
    <t>2020A</t>
  </si>
  <si>
    <t>2020B</t>
  </si>
  <si>
    <t>2021A</t>
  </si>
  <si>
    <t>2021B</t>
  </si>
  <si>
    <t>Jan</t>
  </si>
  <si>
    <t xml:space="preserve">Feb 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</si>
  <si>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</si>
  <si>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</si>
  <si>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</si>
  <si>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</si>
  <si>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</si>
  <si>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</si>
  <si>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</si>
  <si>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</si>
  <si>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</si>
  <si>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</si>
  <si>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EU Imports of U.S. Alaska Pollock Fillets</t>
  </si>
  <si>
    <t>Euros</t>
  </si>
  <si>
    <t xml:space="preserve"> 100s Kg</t>
  </si>
  <si>
    <t>Metric tons</t>
  </si>
  <si>
    <t>Euros /MT</t>
  </si>
  <si>
    <t>Value in $</t>
  </si>
  <si>
    <t xml:space="preserve"> MT (,000)</t>
  </si>
  <si>
    <t>MT (,000)</t>
  </si>
  <si>
    <t>Exchange rate</t>
  </si>
  <si>
    <t>A Season</t>
  </si>
  <si>
    <t>B Season</t>
  </si>
  <si>
    <t xml:space="preserve">Deep skinned fillets </t>
  </si>
  <si>
    <t>PBO fillets</t>
  </si>
  <si>
    <t>PBI Fillets</t>
  </si>
  <si>
    <t>Minced</t>
  </si>
  <si>
    <t>H&amp;G</t>
  </si>
  <si>
    <t>Meal</t>
  </si>
  <si>
    <t>Frozen (H&amp;G)</t>
  </si>
  <si>
    <t>2022A</t>
  </si>
  <si>
    <t>thousands of mt</t>
  </si>
  <si>
    <t>Frozen H&amp;G</t>
  </si>
  <si>
    <t>U.S. Exports of Alaska Pollock Products</t>
  </si>
  <si>
    <t>2022B</t>
  </si>
  <si>
    <t>2023A</t>
  </si>
  <si>
    <t>2023B</t>
  </si>
  <si>
    <t>Annual Totals</t>
  </si>
  <si>
    <t>DSAP</t>
  </si>
  <si>
    <t>PBO</t>
  </si>
  <si>
    <t xml:space="preserve">Domestic </t>
  </si>
  <si>
    <t>% DS in A</t>
  </si>
  <si>
    <t>% in A entire period</t>
  </si>
  <si>
    <t>Last five years</t>
  </si>
  <si>
    <t>% PBO in A</t>
  </si>
  <si>
    <t>% Sur in A</t>
  </si>
  <si>
    <t>2024A</t>
  </si>
  <si>
    <t>2024B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</si>
</sst>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.0_);\(#,##0.0\)"/>
    <numFmt numFmtId="167" formatCode="_(&quot;$&quot;* #,##0_);_(&quot;$&quot;* \(#,##0\);_(&quot;$&quot;* &quot;-&quot;??_);_(@_)"/>
    <numFmt numFmtId="168" formatCode="#,##0.0000"/>
    <numFmt numFmtId="169" formatCode="_(* #,##0.000_);_(* \(#,##0.000\);_(* &quot;-&quot;??_);_(@_)"/>
    <numFmt numFmtId="170" formatCode="0.000"/>
    <numFmt numFmtId="171" formatCode="#,##0.000"/>
    <numFmt numFmtId="172" formatCode="&quot;$&quot;#,##0"/>
    <numFmt numFmtId="173" formatCode="#,##0\ [$€-1]"/>
    <numFmt numFmtId="174" formatCode="yyyy\-mm\-dd"/>
    <numFmt numFmtId="175" formatCode="0.0000"/>
    <numFmt numFmtId="176" formatCode="0.0"/>
    <numFmt numFmtId="177" formatCode="#,##0.0"/>
    <numFmt numFmtId="178" formatCode="_([$€-2]\ * #,##0_);_([$€-2]\ * \(#,##0\);_([$€-2]\ * &quot;-&quot;??_);_(@_)"/>
    <numFmt numFmtId="179" formatCode="_([$€-2]\ * #,##0.00_);_([$€-2]\ * \(#,##0.00\);_([$€-2]\ * &quot;-&quot;??_);_(@_)"/>
    <numFmt numFmtId="180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8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44" fontId="0" fillId="0" borderId="0" xfId="2" applyFont="1"/>
    <xf numFmtId="164" fontId="0" fillId="0" borderId="0" xfId="1" applyNumberFormat="1" applyFont="1"/>
    <xf numFmtId="166" fontId="0" fillId="0" borderId="0" xfId="0" applyNumberFormat="1"/>
    <xf numFmtId="167" fontId="0" fillId="0" borderId="0" xfId="2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8" fontId="0" fillId="0" borderId="0" xfId="0" applyNumberFormat="1"/>
    <xf numFmtId="165" fontId="0" fillId="0" borderId="0" xfId="1" applyNumberFormat="1" applyFont="1"/>
    <xf numFmtId="43" fontId="0" fillId="0" borderId="0" xfId="1" applyFont="1"/>
    <xf numFmtId="164" fontId="0" fillId="0" borderId="0" xfId="0" applyNumberFormat="1"/>
    <xf numFmtId="169" fontId="0" fillId="0" borderId="0" xfId="0" applyNumberFormat="1"/>
    <xf numFmtId="0" fontId="3" fillId="0" borderId="0" xfId="3" applyFont="1" applyAlignment="1">
      <alignment horizontal="center"/>
    </xf>
    <xf numFmtId="2" fontId="3" fillId="0" borderId="0" xfId="3" applyNumberFormat="1" applyFont="1" applyAlignment="1">
      <alignment horizontal="left" indent="3"/>
    </xf>
    <xf numFmtId="0" fontId="3" fillId="0" borderId="0" xfId="3" applyFont="1" applyAlignment="1">
      <alignment horizontal="left" indent="3"/>
    </xf>
    <xf numFmtId="0" fontId="4" fillId="0" borderId="0" xfId="3" applyFont="1" applyAlignment="1">
      <alignment horizontal="left" indent="3"/>
    </xf>
    <xf numFmtId="170" fontId="0" fillId="0" borderId="0" xfId="0" applyNumberFormat="1"/>
    <xf numFmtId="171" fontId="0" fillId="0" borderId="0" xfId="0" applyNumberFormat="1"/>
    <xf numFmtId="170" fontId="3" fillId="0" borderId="0" xfId="3" applyNumberFormat="1" applyFont="1" applyAlignment="1">
      <alignment horizontal="left" indent="3"/>
    </xf>
    <xf numFmtId="170" fontId="2" fillId="0" borderId="0" xfId="3" applyNumberFormat="1" applyAlignment="1">
      <alignment horizontal="left" indent="3"/>
    </xf>
    <xf numFmtId="170" fontId="4" fillId="0" borderId="0" xfId="3" applyNumberFormat="1" applyFont="1" applyAlignment="1">
      <alignment horizontal="left" indent="3"/>
    </xf>
    <xf numFmtId="2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  <xf numFmtId="0" fontId="5" fillId="0" borderId="0" xfId="0" applyFont="1"/>
    <xf numFmtId="4" fontId="0" fillId="0" borderId="0" xfId="0" applyNumberFormat="1"/>
    <xf numFmtId="172" fontId="0" fillId="0" borderId="0" xfId="0" applyNumberFormat="1"/>
    <xf numFmtId="173" fontId="0" fillId="0" borderId="0" xfId="0" applyNumberFormat="1"/>
    <xf numFmtId="4" fontId="6" fillId="0" borderId="0" xfId="0" applyNumberFormat="1" applyFont="1"/>
    <xf numFmtId="3" fontId="6" fillId="0" borderId="0" xfId="0" applyNumberFormat="1" applyFont="1"/>
    <xf numFmtId="173" fontId="6" fillId="0" borderId="0" xfId="0" applyNumberFormat="1" applyFont="1"/>
    <xf numFmtId="4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17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74" fontId="8" fillId="0" borderId="0" xfId="4" applyNumberFormat="1"/>
    <xf numFmtId="175" fontId="8" fillId="0" borderId="0" xfId="4" applyNumberFormat="1"/>
    <xf numFmtId="175" fontId="0" fillId="0" borderId="0" xfId="0" applyNumberFormat="1"/>
    <xf numFmtId="172" fontId="7" fillId="0" borderId="0" xfId="0" applyNumberFormat="1" applyFont="1" applyAlignment="1">
      <alignment horizontal="center"/>
    </xf>
    <xf numFmtId="167" fontId="0" fillId="0" borderId="0" xfId="2" applyNumberFormat="1" applyFont="1" applyAlignment="1">
      <alignment wrapText="1"/>
    </xf>
    <xf numFmtId="176" fontId="0" fillId="0" borderId="0" xfId="0" applyNumberFormat="1"/>
    <xf numFmtId="176" fontId="0" fillId="0" borderId="0" xfId="0" applyNumberFormat="1" applyAlignment="1">
      <alignment wrapText="1"/>
    </xf>
    <xf numFmtId="177" fontId="0" fillId="0" borderId="0" xfId="0" applyNumberFormat="1"/>
    <xf numFmtId="167" fontId="0" fillId="0" borderId="0" xfId="2" applyNumberFormat="1" applyFont="1" applyAlignment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77" fontId="9" fillId="0" borderId="3" xfId="0" applyNumberFormat="1" applyFont="1" applyBorder="1" applyAlignment="1">
      <alignment horizontal="center"/>
    </xf>
    <xf numFmtId="177" fontId="9" fillId="0" borderId="0" xfId="0" applyNumberFormat="1" applyFont="1" applyAlignment="1">
      <alignment horizontal="center"/>
    </xf>
    <xf numFmtId="0" fontId="9" fillId="0" borderId="4" xfId="0" applyFont="1" applyBorder="1" applyAlignment="1">
      <alignment horizontal="center"/>
    </xf>
    <xf numFmtId="176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165" fontId="0" fillId="0" borderId="0" xfId="1" applyNumberFormat="1" applyFont="1" applyAlignment="1">
      <alignment wrapText="1"/>
    </xf>
    <xf numFmtId="165" fontId="0" fillId="0" borderId="0" xfId="1" applyNumberFormat="1" applyFont="1" applyAlignment="1"/>
    <xf numFmtId="164" fontId="0" fillId="0" borderId="0" xfId="2" applyNumberFormat="1" applyFont="1"/>
    <xf numFmtId="165" fontId="0" fillId="0" borderId="0" xfId="1" applyNumberFormat="1" applyFont="1" applyAlignment="1">
      <alignment horizontal="center"/>
    </xf>
    <xf numFmtId="178" fontId="0" fillId="0" borderId="0" xfId="1" applyNumberFormat="1" applyFont="1"/>
    <xf numFmtId="178" fontId="1" fillId="0" borderId="0" xfId="1" applyNumberFormat="1" applyFont="1"/>
    <xf numFmtId="178" fontId="0" fillId="0" borderId="0" xfId="0" applyNumberFormat="1"/>
    <xf numFmtId="178" fontId="6" fillId="0" borderId="0" xfId="0" applyNumberFormat="1" applyFont="1"/>
    <xf numFmtId="167" fontId="10" fillId="0" borderId="0" xfId="2" applyNumberFormat="1" applyFont="1"/>
    <xf numFmtId="167" fontId="1" fillId="0" borderId="0" xfId="2" applyNumberFormat="1" applyFont="1"/>
    <xf numFmtId="167" fontId="0" fillId="0" borderId="0" xfId="2" applyNumberFormat="1" applyFont="1" applyBorder="1"/>
    <xf numFmtId="167" fontId="6" fillId="0" borderId="0" xfId="2" applyNumberFormat="1" applyFont="1" applyBorder="1"/>
    <xf numFmtId="178" fontId="6" fillId="0" borderId="0" xfId="1" applyNumberFormat="1" applyFont="1"/>
    <xf numFmtId="167" fontId="6" fillId="0" borderId="0" xfId="2" applyNumberFormat="1" applyFont="1"/>
    <xf numFmtId="178" fontId="0" fillId="0" borderId="5" xfId="1" applyNumberFormat="1" applyFont="1" applyBorder="1"/>
    <xf numFmtId="167" fontId="0" fillId="0" borderId="5" xfId="2" applyNumberFormat="1" applyFont="1" applyBorder="1"/>
    <xf numFmtId="165" fontId="10" fillId="0" borderId="0" xfId="0" applyNumberFormat="1" applyFont="1"/>
    <xf numFmtId="178" fontId="0" fillId="0" borderId="0" xfId="1" applyNumberFormat="1" applyFont="1" applyBorder="1"/>
    <xf numFmtId="178" fontId="10" fillId="0" borderId="0" xfId="0" applyNumberFormat="1" applyFont="1"/>
    <xf numFmtId="167" fontId="10" fillId="0" borderId="0" xfId="2" applyNumberFormat="1" applyFont="1" applyBorder="1"/>
    <xf numFmtId="178" fontId="10" fillId="0" borderId="0" xfId="1" applyNumberFormat="1" applyFont="1" applyBorder="1"/>
    <xf numFmtId="172" fontId="10" fillId="0" borderId="0" xfId="0" applyNumberFormat="1" applyFont="1"/>
    <xf numFmtId="179" fontId="0" fillId="0" borderId="0" xfId="0" applyNumberFormat="1"/>
    <xf numFmtId="172" fontId="6" fillId="0" borderId="0" xfId="0" applyNumberFormat="1" applyFont="1"/>
    <xf numFmtId="178" fontId="10" fillId="0" borderId="0" xfId="1" applyNumberFormat="1" applyFont="1" applyFill="1" applyBorder="1"/>
    <xf numFmtId="180" fontId="0" fillId="0" borderId="0" xfId="5" applyNumberFormat="1" applyFont="1"/>
    <xf numFmtId="180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79" fontId="10" fillId="0" borderId="0" xfId="0" applyNumberFormat="1" applyFont="1"/>
  </cellXfs>
  <cellStyles count="6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3" xfId="4" xr:uid="{15530BC1-3F84-4E75-8B1B-A8946D37EA01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2"/>
  <sheetViews>
    <sheetView tabSelected="1" zoomScale="106" zoomScaleNormal="106" workbookViewId="0">
      <pane xSplit="1" ySplit="4" topLeftCell="B38" activePane="bottomRight" state="frozen"/>
      <selection pane="topRight" activeCell="B1" sqref="B1"/>
      <selection pane="bottomLeft" activeCell="A5" sqref="A5"/>
      <selection pane="bottomRight" activeCell="X53" sqref="X53"/>
    </sheetView>
  </sheetViews>
  <sheetFormatPr defaultRowHeight="15" x14ac:dyDescent="0.25"/>
  <cols>
    <col min="2" max="2" width="10.5703125" bestFit="1" customWidth="1"/>
    <col min="3" max="3" width="15.5703125" customWidth="1"/>
    <col min="4" max="4" width="10.5703125" bestFit="1" customWidth="1"/>
    <col min="6" max="6" width="9.5703125" bestFit="1" customWidth="1"/>
    <col min="7" max="7" width="18.28515625" customWidth="1"/>
    <col min="8" max="8" width="10.5703125" bestFit="1" customWidth="1"/>
    <col min="10" max="10" width="13.7109375" bestFit="1" customWidth="1"/>
    <col min="11" max="11" width="18.28515625" customWidth="1"/>
    <col min="12" max="12" width="11.5703125" bestFit="1" customWidth="1"/>
    <col min="14" max="14" width="12.5703125" bestFit="1" customWidth="1"/>
    <col min="15" max="15" width="15" customWidth="1"/>
    <col min="16" max="16" width="10.5703125" bestFit="1" customWidth="1"/>
    <col min="18" max="18" width="10.5703125" bestFit="1" customWidth="1"/>
    <col min="19" max="19" width="17" customWidth="1"/>
    <col min="20" max="20" width="10.5703125" bestFit="1" customWidth="1"/>
    <col min="22" max="22" width="10.5703125" bestFit="1" customWidth="1"/>
    <col min="23" max="23" width="15.7109375" customWidth="1"/>
    <col min="24" max="24" width="10.7109375" bestFit="1" customWidth="1"/>
  </cols>
  <sheetData>
    <row r="1" spans="1:24" x14ac:dyDescent="0.25">
      <c r="A1" t="s">
        <v>47</v>
      </c>
    </row>
    <row r="3" spans="1:24" x14ac:dyDescent="0.25">
      <c r="C3" t="s">
        <v>51</v>
      </c>
      <c r="F3" s="81" t="s">
        <v>52</v>
      </c>
      <c r="G3" s="81"/>
      <c r="H3" s="81"/>
      <c r="J3" s="81" t="s">
        <v>53</v>
      </c>
      <c r="K3" s="81"/>
      <c r="L3" s="81"/>
      <c r="N3" s="81" t="s">
        <v>55</v>
      </c>
      <c r="O3" s="81"/>
      <c r="P3" s="81"/>
      <c r="R3" s="81" t="s">
        <v>54</v>
      </c>
      <c r="S3" s="81"/>
      <c r="T3" s="81"/>
      <c r="V3" s="81" t="s">
        <v>56</v>
      </c>
      <c r="W3" s="81"/>
      <c r="X3" s="81"/>
    </row>
    <row r="4" spans="1:24" x14ac:dyDescent="0.25">
      <c r="B4" s="5" t="s">
        <v>2</v>
      </c>
      <c r="C4" s="5" t="s">
        <v>50</v>
      </c>
      <c r="D4" s="5" t="s">
        <v>3</v>
      </c>
      <c r="F4" s="5" t="s">
        <v>2</v>
      </c>
      <c r="G4" s="5" t="s">
        <v>50</v>
      </c>
      <c r="H4" s="5" t="s">
        <v>3</v>
      </c>
      <c r="J4" s="5" t="s">
        <v>2</v>
      </c>
      <c r="K4" s="5" t="s">
        <v>50</v>
      </c>
      <c r="L4" s="5" t="s">
        <v>3</v>
      </c>
      <c r="N4" s="5" t="s">
        <v>2</v>
      </c>
      <c r="O4" s="5" t="s">
        <v>50</v>
      </c>
      <c r="P4" s="5" t="s">
        <v>3</v>
      </c>
      <c r="R4" s="5" t="s">
        <v>2</v>
      </c>
      <c r="S4" s="5" t="s">
        <v>50</v>
      </c>
      <c r="T4" s="5" t="s">
        <v>3</v>
      </c>
      <c r="V4" s="5" t="s">
        <v>2</v>
      </c>
      <c r="W4" s="5" t="s">
        <v>50</v>
      </c>
      <c r="X4" s="5" t="s">
        <v>3</v>
      </c>
    </row>
    <row r="5" spans="1:24" x14ac:dyDescent="0.25">
      <c r="A5" t="s">
        <v>6</v>
      </c>
      <c r="B5" s="22">
        <v>3140.9049999999997</v>
      </c>
      <c r="C5" s="4">
        <v>12706703</v>
      </c>
      <c r="D5" s="4">
        <v>4045.5547047745795</v>
      </c>
      <c r="F5" s="23">
        <v>3949.1780000000003</v>
      </c>
      <c r="G5" s="4">
        <v>15344076</v>
      </c>
      <c r="H5" s="4">
        <v>3885.3847560175809</v>
      </c>
      <c r="J5" s="23">
        <v>17647.772000000001</v>
      </c>
      <c r="K5" s="4">
        <v>95138215</v>
      </c>
      <c r="L5" s="4">
        <v>5390.947650502284</v>
      </c>
      <c r="N5" s="8">
        <v>14504.378999999999</v>
      </c>
      <c r="O5" s="4">
        <v>25177604</v>
      </c>
      <c r="P5" s="4">
        <v>1735.8622523584086</v>
      </c>
      <c r="R5" s="8">
        <v>12769.618999999999</v>
      </c>
      <c r="S5" s="4">
        <v>22475888</v>
      </c>
      <c r="T5" s="4">
        <v>1760.106390018371</v>
      </c>
    </row>
    <row r="6" spans="1:24" x14ac:dyDescent="0.25">
      <c r="A6" t="s">
        <v>7</v>
      </c>
      <c r="B6" s="22">
        <v>4230.8670000000002</v>
      </c>
      <c r="C6" s="4">
        <v>16198291</v>
      </c>
      <c r="D6" s="4">
        <v>3828.5984882058451</v>
      </c>
      <c r="F6" s="23">
        <v>5599.5240000000003</v>
      </c>
      <c r="G6" s="4">
        <v>22359184</v>
      </c>
      <c r="H6" s="4">
        <v>3993.0508378926493</v>
      </c>
      <c r="J6" s="23">
        <v>18081.574999999997</v>
      </c>
      <c r="K6" s="4">
        <v>99972405</v>
      </c>
      <c r="L6" s="4">
        <v>5528.9655353585085</v>
      </c>
      <c r="N6" s="8">
        <v>19182.986000000001</v>
      </c>
      <c r="O6" s="4">
        <v>36060427</v>
      </c>
      <c r="P6" s="4">
        <v>1879.8130280655994</v>
      </c>
      <c r="R6" s="8">
        <v>15631.838000000002</v>
      </c>
      <c r="S6" s="4">
        <v>29749331</v>
      </c>
      <c r="T6" s="4">
        <v>1903.1243158993841</v>
      </c>
    </row>
    <row r="7" spans="1:24" x14ac:dyDescent="0.25">
      <c r="A7" t="s">
        <v>8</v>
      </c>
      <c r="B7" s="22">
        <v>5028.0219999999999</v>
      </c>
      <c r="C7" s="4">
        <v>19945405</v>
      </c>
      <c r="D7" s="4">
        <v>3966.8491903973372</v>
      </c>
      <c r="F7" s="23">
        <v>4795.6090000000004</v>
      </c>
      <c r="G7" s="4">
        <v>18805228</v>
      </c>
      <c r="H7" s="4">
        <v>3921.3430452732905</v>
      </c>
      <c r="J7" s="23">
        <v>21324.979999999996</v>
      </c>
      <c r="K7" s="4">
        <v>116401254</v>
      </c>
      <c r="L7" s="4">
        <v>5458.4461040526194</v>
      </c>
      <c r="N7" s="8">
        <v>20584.887999999999</v>
      </c>
      <c r="O7" s="4">
        <v>36780188</v>
      </c>
      <c r="P7" s="4">
        <v>1786.7567703064501</v>
      </c>
      <c r="R7" s="8">
        <v>17340.335999999999</v>
      </c>
      <c r="S7" s="4">
        <v>32781201</v>
      </c>
      <c r="T7" s="4">
        <v>1890.4593890222197</v>
      </c>
    </row>
    <row r="8" spans="1:24" x14ac:dyDescent="0.25">
      <c r="A8" t="s">
        <v>9</v>
      </c>
      <c r="B8" s="22">
        <v>7224.482</v>
      </c>
      <c r="C8" s="4">
        <v>28544586</v>
      </c>
      <c r="D8" s="4">
        <v>3951.0910263185651</v>
      </c>
      <c r="F8" s="23">
        <v>4949.6229999999996</v>
      </c>
      <c r="G8" s="4">
        <v>19479678</v>
      </c>
      <c r="H8" s="4">
        <v>3935.5882256082941</v>
      </c>
      <c r="J8" s="23">
        <v>22669.292000000001</v>
      </c>
      <c r="K8" s="4">
        <v>123469543</v>
      </c>
      <c r="L8" s="4">
        <v>5446.5548813787391</v>
      </c>
      <c r="N8" s="8">
        <v>14469.738000000001</v>
      </c>
      <c r="O8" s="4">
        <v>25688916</v>
      </c>
      <c r="P8" s="4">
        <v>1775.3546055913382</v>
      </c>
      <c r="R8" s="8">
        <v>16588.5</v>
      </c>
      <c r="S8" s="4">
        <v>29455849</v>
      </c>
      <c r="T8" s="4">
        <v>1775.6788739186786</v>
      </c>
    </row>
    <row r="9" spans="1:24" x14ac:dyDescent="0.25">
      <c r="A9" t="s">
        <v>10</v>
      </c>
      <c r="B9" s="22">
        <v>10743.16</v>
      </c>
      <c r="C9" s="4">
        <v>40924556</v>
      </c>
      <c r="D9" s="4">
        <v>3809.3592574251898</v>
      </c>
      <c r="F9" s="23">
        <v>4114.7309999999998</v>
      </c>
      <c r="G9" s="4">
        <v>15830499</v>
      </c>
      <c r="H9" s="4">
        <v>3847.2743418707082</v>
      </c>
      <c r="J9" s="23">
        <v>22971.671999999999</v>
      </c>
      <c r="K9" s="4">
        <v>125653744</v>
      </c>
      <c r="L9" s="4">
        <v>5469.943328461246</v>
      </c>
      <c r="N9" s="8">
        <v>13843.142</v>
      </c>
      <c r="O9" s="4">
        <v>24172056</v>
      </c>
      <c r="P9" s="4">
        <v>1746.139424127846</v>
      </c>
      <c r="R9" s="8">
        <v>16059.655000000001</v>
      </c>
      <c r="S9" s="4">
        <v>29280877</v>
      </c>
      <c r="T9" s="4">
        <v>1823.2569130532379</v>
      </c>
    </row>
    <row r="10" spans="1:24" x14ac:dyDescent="0.25">
      <c r="A10" t="s">
        <v>11</v>
      </c>
      <c r="B10" s="22">
        <v>12506.227999999999</v>
      </c>
      <c r="C10" s="4">
        <v>43126497</v>
      </c>
      <c r="D10" s="4">
        <v>3448.4016283726796</v>
      </c>
      <c r="F10" s="23">
        <v>3590.3229999999994</v>
      </c>
      <c r="G10" s="4">
        <v>14081622</v>
      </c>
      <c r="H10" s="4">
        <v>3922.1045014612896</v>
      </c>
      <c r="J10" s="23">
        <v>19873.347999999998</v>
      </c>
      <c r="K10" s="4">
        <v>104663125</v>
      </c>
      <c r="L10" s="4">
        <v>5266.5069317962934</v>
      </c>
      <c r="N10" s="8">
        <v>14615.415000000001</v>
      </c>
      <c r="O10" s="4">
        <v>25755771</v>
      </c>
      <c r="P10" s="4">
        <v>1762.233299567614</v>
      </c>
      <c r="R10" s="8">
        <v>17231.105000000003</v>
      </c>
      <c r="S10" s="4">
        <v>30822792</v>
      </c>
      <c r="T10" s="4">
        <v>1788.7878925930747</v>
      </c>
    </row>
    <row r="11" spans="1:24" x14ac:dyDescent="0.25">
      <c r="A11" t="s">
        <v>12</v>
      </c>
      <c r="B11" s="22">
        <v>16705.741000000002</v>
      </c>
      <c r="C11" s="4">
        <v>55851525</v>
      </c>
      <c r="D11" s="4">
        <v>3343.253376189658</v>
      </c>
      <c r="F11" s="23">
        <v>4193.8859999999995</v>
      </c>
      <c r="G11" s="4">
        <v>16936612</v>
      </c>
      <c r="H11" s="4">
        <v>4038.4054311442901</v>
      </c>
      <c r="J11" s="23">
        <v>24225.294000000002</v>
      </c>
      <c r="K11" s="4">
        <v>125258434</v>
      </c>
      <c r="L11" s="4">
        <v>5170.5640393879221</v>
      </c>
      <c r="N11" s="8">
        <v>11561.39</v>
      </c>
      <c r="O11" s="4">
        <v>20751515</v>
      </c>
      <c r="P11" s="4">
        <v>1794.8979318230768</v>
      </c>
      <c r="R11" s="8">
        <v>18047.143</v>
      </c>
      <c r="S11" s="4">
        <v>33434963</v>
      </c>
      <c r="T11" s="4">
        <v>1852.6457622682992</v>
      </c>
    </row>
    <row r="12" spans="1:24" x14ac:dyDescent="0.25">
      <c r="A12" t="s">
        <v>30</v>
      </c>
      <c r="B12" s="22">
        <v>19454.365999999998</v>
      </c>
      <c r="C12" s="4">
        <v>63004523</v>
      </c>
      <c r="D12" s="4">
        <v>3238.5801212951378</v>
      </c>
      <c r="F12" s="23">
        <v>3888.0540000000001</v>
      </c>
      <c r="G12" s="4">
        <v>14625089</v>
      </c>
      <c r="H12" s="4">
        <v>3761.5447213438906</v>
      </c>
      <c r="J12" s="23">
        <v>20004.953000000001</v>
      </c>
      <c r="K12" s="4">
        <v>108140340</v>
      </c>
      <c r="L12" s="4">
        <v>5405.6782837730234</v>
      </c>
      <c r="N12" s="8">
        <v>13700.740999999998</v>
      </c>
      <c r="O12" s="4">
        <v>25415822</v>
      </c>
      <c r="P12" s="4">
        <v>1855.0691528290333</v>
      </c>
      <c r="R12" s="8">
        <v>18276.358999999997</v>
      </c>
      <c r="S12" s="4">
        <v>34403529</v>
      </c>
      <c r="T12" s="4">
        <v>1882.4060634834327</v>
      </c>
      <c r="V12" s="22">
        <v>2800.0529999999999</v>
      </c>
      <c r="W12" s="4">
        <v>7027003</v>
      </c>
      <c r="X12" s="4">
        <v>2509.5964254962319</v>
      </c>
    </row>
    <row r="13" spans="1:24" x14ac:dyDescent="0.25">
      <c r="A13" t="s">
        <v>13</v>
      </c>
      <c r="B13" s="22">
        <v>22645.751</v>
      </c>
      <c r="C13" s="4">
        <v>76266503</v>
      </c>
      <c r="D13" s="4">
        <v>3367.8063050326746</v>
      </c>
      <c r="F13" s="23">
        <v>4393.3900000000003</v>
      </c>
      <c r="G13" s="4">
        <v>16678403</v>
      </c>
      <c r="H13" s="4">
        <v>3796.2491379094499</v>
      </c>
      <c r="J13" s="23">
        <v>19157.635000000002</v>
      </c>
      <c r="K13" s="4">
        <v>103752892</v>
      </c>
      <c r="L13" s="4">
        <v>5415.7463590886864</v>
      </c>
      <c r="N13" s="8">
        <v>13034.181999999999</v>
      </c>
      <c r="O13" s="4">
        <v>24682192</v>
      </c>
      <c r="P13" s="4">
        <v>1893.6510169951596</v>
      </c>
      <c r="R13" s="8">
        <v>21223.491999999998</v>
      </c>
      <c r="S13" s="4">
        <v>43249517</v>
      </c>
      <c r="T13" s="4">
        <v>2037.8134286289931</v>
      </c>
      <c r="V13" s="22">
        <v>3968.8700000000003</v>
      </c>
      <c r="W13" s="4">
        <v>8445520</v>
      </c>
      <c r="X13" s="4">
        <v>2127.940698485967</v>
      </c>
    </row>
    <row r="14" spans="1:24" x14ac:dyDescent="0.25">
      <c r="A14" t="s">
        <v>14</v>
      </c>
      <c r="B14" s="22">
        <v>32969.593999999997</v>
      </c>
      <c r="C14" s="4">
        <v>106974134</v>
      </c>
      <c r="D14" s="4">
        <v>3244.6300066661424</v>
      </c>
      <c r="F14" s="23">
        <v>3787.7630000000004</v>
      </c>
      <c r="G14" s="4">
        <v>14848302</v>
      </c>
      <c r="H14" s="4">
        <v>3920.0715567473462</v>
      </c>
      <c r="J14" s="23">
        <v>23290.11</v>
      </c>
      <c r="K14" s="4">
        <v>134236102</v>
      </c>
      <c r="L14" s="4">
        <v>5763.6525546680541</v>
      </c>
      <c r="N14" s="8">
        <v>12959.360999999999</v>
      </c>
      <c r="O14" s="4">
        <v>25448208</v>
      </c>
      <c r="P14" s="4">
        <v>1963.6931172763843</v>
      </c>
      <c r="R14" s="8">
        <v>21566.428</v>
      </c>
      <c r="S14" s="4">
        <v>46065479</v>
      </c>
      <c r="T14" s="4">
        <v>2135.980932957465</v>
      </c>
      <c r="V14" s="22">
        <v>5181.6719999999996</v>
      </c>
      <c r="W14" s="4">
        <v>10385342</v>
      </c>
      <c r="X14" s="4">
        <v>2004.2453478336724</v>
      </c>
    </row>
    <row r="15" spans="1:24" x14ac:dyDescent="0.25">
      <c r="A15" t="s">
        <v>15</v>
      </c>
      <c r="B15" s="22">
        <v>33395.974000000002</v>
      </c>
      <c r="C15" s="4">
        <v>110180340</v>
      </c>
      <c r="D15" s="4">
        <v>3299.2102580987753</v>
      </c>
      <c r="F15" s="23">
        <v>4045.768</v>
      </c>
      <c r="G15" s="4">
        <v>16953182</v>
      </c>
      <c r="H15" s="4">
        <v>4190.3495207831984</v>
      </c>
      <c r="J15" s="23">
        <v>22779.357</v>
      </c>
      <c r="K15" s="4">
        <v>137999661</v>
      </c>
      <c r="L15" s="4">
        <v>6058.1016839061786</v>
      </c>
      <c r="N15" s="8">
        <v>10055.072</v>
      </c>
      <c r="O15" s="4">
        <v>19799634</v>
      </c>
      <c r="P15" s="4">
        <v>1969.1190674716204</v>
      </c>
      <c r="R15" s="8">
        <v>18319.282999999999</v>
      </c>
      <c r="S15" s="4">
        <v>36644799</v>
      </c>
      <c r="T15" s="4">
        <v>2000.3402425739043</v>
      </c>
      <c r="V15" s="22">
        <v>5004.1570000000011</v>
      </c>
      <c r="W15" s="4">
        <v>14870231</v>
      </c>
      <c r="X15" s="4">
        <v>2971.5756320195383</v>
      </c>
    </row>
    <row r="16" spans="1:24" x14ac:dyDescent="0.25">
      <c r="A16" t="s">
        <v>16</v>
      </c>
      <c r="B16" s="22">
        <v>40985.402999999998</v>
      </c>
      <c r="C16" s="4">
        <v>133749834</v>
      </c>
      <c r="D16" s="4">
        <v>3263.3529063993833</v>
      </c>
      <c r="F16" s="23">
        <v>2332.172</v>
      </c>
      <c r="G16" s="4">
        <v>10292309</v>
      </c>
      <c r="H16" s="4">
        <v>4413.1860771847014</v>
      </c>
      <c r="J16" s="23">
        <v>20278.572</v>
      </c>
      <c r="K16" s="4">
        <v>129140027</v>
      </c>
      <c r="L16" s="4">
        <v>6368.2998487270206</v>
      </c>
      <c r="N16" s="8">
        <v>8492.8269999999993</v>
      </c>
      <c r="O16" s="4">
        <v>16948356</v>
      </c>
      <c r="P16" s="4">
        <v>1995.6082939167372</v>
      </c>
      <c r="R16" s="8">
        <v>19734.042000000001</v>
      </c>
      <c r="S16" s="4">
        <v>40299491</v>
      </c>
      <c r="T16" s="4">
        <v>2042.1305984856015</v>
      </c>
      <c r="V16" s="22">
        <v>15770.447999999999</v>
      </c>
      <c r="W16" s="4">
        <v>47663054</v>
      </c>
      <c r="X16" s="4">
        <v>3022.3018394911801</v>
      </c>
    </row>
    <row r="17" spans="1:24" x14ac:dyDescent="0.25">
      <c r="A17" t="s">
        <v>32</v>
      </c>
      <c r="B17" s="22">
        <v>48070.003999999994</v>
      </c>
      <c r="C17" s="4">
        <v>160277472</v>
      </c>
      <c r="D17" s="4">
        <v>3334.2512723735163</v>
      </c>
      <c r="F17" s="23">
        <v>4023.9800000000005</v>
      </c>
      <c r="G17" s="4">
        <v>18207945</v>
      </c>
      <c r="H17" s="4">
        <v>4524.8597160025638</v>
      </c>
      <c r="J17" s="23">
        <v>18459.157999999999</v>
      </c>
      <c r="K17" s="4">
        <v>123925412</v>
      </c>
      <c r="L17" s="4">
        <v>6713.4921321980128</v>
      </c>
      <c r="N17" s="8">
        <v>14808.477000000003</v>
      </c>
      <c r="O17" s="4">
        <v>30677818</v>
      </c>
      <c r="P17" s="4">
        <v>2071.6389673293206</v>
      </c>
      <c r="R17" s="8">
        <v>14904.773999999999</v>
      </c>
      <c r="S17" s="4">
        <v>32132506</v>
      </c>
      <c r="T17" s="4">
        <v>2155.8532856653851</v>
      </c>
      <c r="V17" s="22">
        <v>8307.5159999999996</v>
      </c>
      <c r="W17" s="4">
        <v>27247826</v>
      </c>
      <c r="X17" s="4">
        <v>3279.9005141849862</v>
      </c>
    </row>
    <row r="18" spans="1:24" x14ac:dyDescent="0.25">
      <c r="A18" t="s">
        <v>18</v>
      </c>
      <c r="B18" s="22">
        <v>52566.297999999995</v>
      </c>
      <c r="C18" s="4">
        <v>171165611</v>
      </c>
      <c r="D18" s="4">
        <v>3256.1853794611902</v>
      </c>
      <c r="F18" s="23">
        <v>4581.4549999999999</v>
      </c>
      <c r="G18" s="4">
        <v>21267184</v>
      </c>
      <c r="H18" s="4">
        <v>4642.0152549790409</v>
      </c>
      <c r="J18" s="23">
        <v>19706.638999999999</v>
      </c>
      <c r="K18" s="4">
        <v>142203161</v>
      </c>
      <c r="L18" s="4">
        <v>7216.0027389754287</v>
      </c>
      <c r="N18" s="8">
        <v>15271.456</v>
      </c>
      <c r="O18" s="4">
        <v>31272406</v>
      </c>
      <c r="P18" s="4">
        <v>2047.7684642512147</v>
      </c>
      <c r="R18" s="8">
        <v>15727.620999999999</v>
      </c>
      <c r="S18" s="4">
        <v>34110845</v>
      </c>
      <c r="T18" s="4">
        <v>2168.8496308500821</v>
      </c>
      <c r="V18" s="22">
        <v>10902.04</v>
      </c>
      <c r="W18" s="4">
        <v>34514969</v>
      </c>
      <c r="X18" s="4">
        <v>3165.9183969238784</v>
      </c>
    </row>
    <row r="19" spans="1:24" x14ac:dyDescent="0.25">
      <c r="A19" t="s">
        <v>17</v>
      </c>
      <c r="B19" s="22">
        <v>44339.40400000001</v>
      </c>
      <c r="C19" s="4">
        <v>166799233</v>
      </c>
      <c r="D19" s="4">
        <v>3761.8735921664615</v>
      </c>
      <c r="F19" s="23">
        <v>3747.7250000000004</v>
      </c>
      <c r="G19" s="4">
        <v>17981295</v>
      </c>
      <c r="H19" s="4">
        <v>4797.9227397954755</v>
      </c>
      <c r="J19" s="23">
        <v>16295.71</v>
      </c>
      <c r="K19" s="4">
        <v>123370013</v>
      </c>
      <c r="L19" s="4">
        <v>7570.7049892272262</v>
      </c>
      <c r="N19" s="8">
        <v>13086.736000000001</v>
      </c>
      <c r="O19" s="4">
        <v>27548315</v>
      </c>
      <c r="P19" s="4">
        <v>2105.0562187546229</v>
      </c>
      <c r="R19" s="8">
        <v>15507.640000000001</v>
      </c>
      <c r="S19" s="4">
        <v>34416341</v>
      </c>
      <c r="T19" s="4">
        <v>2219.3151891583761</v>
      </c>
      <c r="V19" s="22">
        <v>14403.601000000001</v>
      </c>
      <c r="W19" s="4">
        <v>45176890</v>
      </c>
      <c r="X19" s="4">
        <v>3136.4996850440384</v>
      </c>
    </row>
    <row r="20" spans="1:24" x14ac:dyDescent="0.25">
      <c r="A20" t="s">
        <v>19</v>
      </c>
      <c r="B20" s="22">
        <v>59395.668000000005</v>
      </c>
      <c r="C20" s="4">
        <v>293459247</v>
      </c>
      <c r="D20" s="4">
        <v>4940.7516891635933</v>
      </c>
      <c r="F20" s="23">
        <v>3500.7750000000001</v>
      </c>
      <c r="G20" s="4">
        <v>16583188</v>
      </c>
      <c r="H20" s="4">
        <v>4737.0048060786539</v>
      </c>
      <c r="J20" s="23">
        <v>16784.191999999999</v>
      </c>
      <c r="K20" s="4">
        <v>128551414</v>
      </c>
      <c r="L20" s="4">
        <v>7659.0767074161213</v>
      </c>
      <c r="N20" s="8">
        <v>14402.183000000001</v>
      </c>
      <c r="O20" s="4">
        <v>34032774</v>
      </c>
      <c r="P20" s="4">
        <v>2363.0288547229261</v>
      </c>
      <c r="R20" s="8">
        <v>16287.996999999999</v>
      </c>
      <c r="S20" s="4">
        <v>39066118</v>
      </c>
      <c r="T20" s="4">
        <v>2398.460535079912</v>
      </c>
      <c r="V20" s="22">
        <v>14154.946</v>
      </c>
      <c r="W20" s="4">
        <v>45846048</v>
      </c>
      <c r="X20" s="4">
        <v>3238.8712751005901</v>
      </c>
    </row>
    <row r="21" spans="1:24" x14ac:dyDescent="0.25">
      <c r="A21" t="s">
        <v>20</v>
      </c>
      <c r="B21" s="22">
        <v>51371.087</v>
      </c>
      <c r="C21" s="4">
        <v>220115050</v>
      </c>
      <c r="D21" s="4">
        <v>4284.8042129223386</v>
      </c>
      <c r="F21" s="23">
        <v>3136.748</v>
      </c>
      <c r="G21" s="4">
        <v>14419784</v>
      </c>
      <c r="H21" s="4">
        <v>4597.0489181789544</v>
      </c>
      <c r="J21" s="23">
        <v>15451.111000000001</v>
      </c>
      <c r="K21" s="4">
        <v>99650013</v>
      </c>
      <c r="L21" s="4">
        <v>6449.3752585170087</v>
      </c>
      <c r="N21" s="8">
        <v>19668.57</v>
      </c>
      <c r="O21" s="4">
        <v>54575935</v>
      </c>
      <c r="P21" s="4">
        <v>2774.7790002018451</v>
      </c>
      <c r="R21" s="8">
        <v>20400.028999999999</v>
      </c>
      <c r="S21" s="4">
        <v>55716742</v>
      </c>
      <c r="T21" s="4">
        <v>2731.2089605362817</v>
      </c>
      <c r="V21" s="22">
        <v>19189.853999999999</v>
      </c>
      <c r="W21" s="4">
        <v>59844153</v>
      </c>
      <c r="X21" s="4">
        <v>3118.5309174316803</v>
      </c>
    </row>
    <row r="22" spans="1:24" x14ac:dyDescent="0.25">
      <c r="A22" t="s">
        <v>21</v>
      </c>
      <c r="B22" s="22">
        <v>63391.375</v>
      </c>
      <c r="C22" s="4">
        <v>230690666</v>
      </c>
      <c r="D22" s="4">
        <v>3639.1491113735897</v>
      </c>
      <c r="F22" s="23">
        <v>2850.34</v>
      </c>
      <c r="G22" s="4">
        <v>11961302</v>
      </c>
      <c r="H22" s="4">
        <v>4196.4474413578728</v>
      </c>
      <c r="J22" s="23">
        <v>15290.616</v>
      </c>
      <c r="K22" s="4">
        <v>82949097</v>
      </c>
      <c r="L22" s="4">
        <v>5424.8368411056817</v>
      </c>
      <c r="N22" s="8">
        <v>14339.069</v>
      </c>
      <c r="O22" s="4">
        <v>39794020</v>
      </c>
      <c r="P22" s="4">
        <v>2775.2164383894101</v>
      </c>
      <c r="R22" s="8">
        <v>16442.682000000001</v>
      </c>
      <c r="S22" s="4">
        <v>47659889</v>
      </c>
      <c r="T22" s="4">
        <v>2898.5471469921999</v>
      </c>
      <c r="V22" s="22">
        <v>25359.205000000002</v>
      </c>
      <c r="W22" s="4">
        <v>80489912</v>
      </c>
      <c r="X22" s="4">
        <v>3173.9919291633942</v>
      </c>
    </row>
    <row r="23" spans="1:24" x14ac:dyDescent="0.25">
      <c r="A23" t="s">
        <v>22</v>
      </c>
      <c r="B23" s="22">
        <v>64542.475999999995</v>
      </c>
      <c r="C23" s="4">
        <v>253865371</v>
      </c>
      <c r="D23" s="4">
        <v>3933.3069744643826</v>
      </c>
      <c r="F23" s="23">
        <v>3636.65</v>
      </c>
      <c r="G23" s="4">
        <v>14537488</v>
      </c>
      <c r="H23" s="4">
        <v>3997.4943973162112</v>
      </c>
      <c r="J23" s="23">
        <v>15896.191999999999</v>
      </c>
      <c r="K23" s="4">
        <v>87060200</v>
      </c>
      <c r="L23" s="4">
        <v>5476.7959521374678</v>
      </c>
      <c r="N23" s="8">
        <v>14500.165999999999</v>
      </c>
      <c r="O23" s="4">
        <v>38530385</v>
      </c>
      <c r="P23" s="4">
        <v>2657.2375102464343</v>
      </c>
      <c r="R23" s="8">
        <v>18028.954999999998</v>
      </c>
      <c r="S23" s="4">
        <v>50724992</v>
      </c>
      <c r="T23" s="4">
        <v>2813.5292367194884</v>
      </c>
      <c r="V23" s="22">
        <v>23166.733</v>
      </c>
      <c r="W23" s="4">
        <v>70499174</v>
      </c>
      <c r="X23" s="4">
        <v>3043.1210995525353</v>
      </c>
    </row>
    <row r="24" spans="1:24" x14ac:dyDescent="0.25">
      <c r="A24" t="s">
        <v>23</v>
      </c>
      <c r="B24" s="22">
        <v>86285.282999999996</v>
      </c>
      <c r="C24" s="4">
        <v>357371364</v>
      </c>
      <c r="D24" s="4">
        <v>4141.7418078121154</v>
      </c>
      <c r="F24" s="23">
        <v>3399.3179999999998</v>
      </c>
      <c r="G24" s="4">
        <v>13252573</v>
      </c>
      <c r="H24" s="4">
        <v>3898.5976010482104</v>
      </c>
      <c r="J24" s="23">
        <v>18415.489000000001</v>
      </c>
      <c r="K24" s="4">
        <v>101838330</v>
      </c>
      <c r="L24" s="4">
        <v>5530.0366989983268</v>
      </c>
      <c r="N24" s="8">
        <v>14203.710000000001</v>
      </c>
      <c r="O24" s="4">
        <v>35887022</v>
      </c>
      <c r="P24" s="4">
        <v>2526.594953008756</v>
      </c>
      <c r="R24" s="8">
        <v>15487.937000000002</v>
      </c>
      <c r="S24" s="4">
        <v>42028556</v>
      </c>
      <c r="T24" s="4">
        <v>2713.631647649393</v>
      </c>
      <c r="V24" s="22">
        <v>35463.315000000002</v>
      </c>
      <c r="W24" s="4">
        <v>111233513</v>
      </c>
      <c r="X24" s="4">
        <v>3136.5796739532102</v>
      </c>
    </row>
    <row r="25" spans="1:24" x14ac:dyDescent="0.25">
      <c r="A25" t="s">
        <v>24</v>
      </c>
      <c r="B25" s="22">
        <v>57866.255999999994</v>
      </c>
      <c r="C25" s="4">
        <v>281470409</v>
      </c>
      <c r="D25" s="4">
        <v>4864.1544910042221</v>
      </c>
      <c r="F25" s="23">
        <v>2967.4610000000002</v>
      </c>
      <c r="G25" s="4">
        <v>12386739</v>
      </c>
      <c r="H25" s="4">
        <v>4174.187630435581</v>
      </c>
      <c r="J25" s="23">
        <v>19343.794000000002</v>
      </c>
      <c r="K25" s="4">
        <v>118043376</v>
      </c>
      <c r="L25" s="4">
        <v>6102.3900481984037</v>
      </c>
      <c r="N25" s="8">
        <v>14668.909</v>
      </c>
      <c r="O25" s="4">
        <v>36724981</v>
      </c>
      <c r="P25" s="4">
        <v>2503.5932120105185</v>
      </c>
      <c r="R25" s="8">
        <v>16472.2</v>
      </c>
      <c r="S25" s="4">
        <v>43263217</v>
      </c>
      <c r="T25" s="4">
        <v>2626.438302109008</v>
      </c>
      <c r="V25" s="22">
        <v>42156.218000000001</v>
      </c>
      <c r="W25" s="4">
        <v>149175511</v>
      </c>
      <c r="X25" s="4">
        <v>3538.6360085717365</v>
      </c>
    </row>
    <row r="26" spans="1:24" x14ac:dyDescent="0.25">
      <c r="A26" t="s">
        <v>25</v>
      </c>
      <c r="B26" s="22">
        <v>74579.512999999992</v>
      </c>
      <c r="C26" s="4">
        <v>328511258</v>
      </c>
      <c r="D26" s="4">
        <v>4404.8458455340142</v>
      </c>
      <c r="F26" s="23">
        <v>3073.3240000000001</v>
      </c>
      <c r="G26" s="4">
        <v>13904365</v>
      </c>
      <c r="H26" s="4">
        <v>4524.210594131956</v>
      </c>
      <c r="J26" s="8">
        <v>20349.962</v>
      </c>
      <c r="K26" s="4">
        <v>135081289</v>
      </c>
      <c r="L26" s="4">
        <v>6637.9135744823507</v>
      </c>
      <c r="N26" s="8">
        <v>15908.407000000001</v>
      </c>
      <c r="O26" s="4">
        <v>39950021</v>
      </c>
      <c r="P26" s="4">
        <v>2511.2521322845209</v>
      </c>
      <c r="R26" s="8">
        <v>17624.156999999999</v>
      </c>
      <c r="S26" s="4">
        <v>48127730</v>
      </c>
      <c r="T26" s="4">
        <v>2730.7819602378713</v>
      </c>
      <c r="V26" s="22">
        <v>60580.077000000005</v>
      </c>
      <c r="W26" s="4">
        <v>217483847</v>
      </c>
      <c r="X26" s="4">
        <v>3590.0226241046207</v>
      </c>
    </row>
    <row r="27" spans="1:24" x14ac:dyDescent="0.25">
      <c r="A27" t="s">
        <v>26</v>
      </c>
      <c r="B27" s="22">
        <v>80771.557000000001</v>
      </c>
      <c r="C27" s="4">
        <v>365491174</v>
      </c>
      <c r="D27" s="4">
        <v>4524.9984966861539</v>
      </c>
      <c r="F27" s="8">
        <v>2253.0119999999997</v>
      </c>
      <c r="G27" s="4">
        <v>9517702</v>
      </c>
      <c r="H27" s="4">
        <v>4224.4346679023465</v>
      </c>
      <c r="J27" s="8">
        <v>16782.536</v>
      </c>
      <c r="K27" s="4">
        <v>115265860</v>
      </c>
      <c r="L27" s="4">
        <v>6868.202755531107</v>
      </c>
      <c r="N27" s="8">
        <v>11375.069</v>
      </c>
      <c r="O27" s="4">
        <v>28910311</v>
      </c>
      <c r="P27" s="4">
        <v>2541.5503853207397</v>
      </c>
      <c r="R27" s="8">
        <v>13426.009000000002</v>
      </c>
      <c r="S27" s="4">
        <v>36181684</v>
      </c>
      <c r="T27" s="4">
        <v>2694.894960967179</v>
      </c>
      <c r="V27" s="22">
        <v>56527.248999999996</v>
      </c>
      <c r="W27" s="4">
        <v>195061302</v>
      </c>
      <c r="X27" s="4">
        <v>3450.7481869496251</v>
      </c>
    </row>
    <row r="28" spans="1:24" x14ac:dyDescent="0.25">
      <c r="A28" t="s">
        <v>27</v>
      </c>
      <c r="B28" s="22">
        <v>87519.494000000006</v>
      </c>
      <c r="C28" s="4">
        <v>367735396</v>
      </c>
      <c r="D28" s="4">
        <v>4201.7541371982788</v>
      </c>
      <c r="F28" s="8">
        <v>2750.201</v>
      </c>
      <c r="G28" s="4">
        <v>12011383</v>
      </c>
      <c r="H28" s="4">
        <v>4367.4564150038486</v>
      </c>
      <c r="J28" s="8">
        <v>17994.78</v>
      </c>
      <c r="K28" s="4">
        <v>116914635</v>
      </c>
      <c r="L28" s="4">
        <v>6497.1416710846152</v>
      </c>
      <c r="N28" s="8">
        <v>11898.543</v>
      </c>
      <c r="O28" s="4">
        <v>30302350</v>
      </c>
      <c r="P28" s="4">
        <v>2546.7277800315551</v>
      </c>
      <c r="R28" s="8">
        <v>12327.872000000001</v>
      </c>
      <c r="S28" s="4">
        <v>32062045</v>
      </c>
      <c r="T28" s="4">
        <v>2600.7769224080193</v>
      </c>
      <c r="V28" s="22">
        <v>56652.19000000001</v>
      </c>
      <c r="W28" s="4">
        <v>177136615</v>
      </c>
      <c r="X28" s="4">
        <v>3126.7390545714115</v>
      </c>
    </row>
    <row r="29" spans="1:24" x14ac:dyDescent="0.25">
      <c r="A29" t="s">
        <v>28</v>
      </c>
      <c r="B29" s="22">
        <v>63936.570999999996</v>
      </c>
      <c r="C29" s="4">
        <v>294185833</v>
      </c>
      <c r="D29" s="4">
        <v>4601.2138029735752</v>
      </c>
      <c r="F29" s="8">
        <v>2797.6910000000003</v>
      </c>
      <c r="G29" s="4">
        <v>10748119</v>
      </c>
      <c r="H29" s="4">
        <v>3841.7820266784283</v>
      </c>
      <c r="J29" s="8">
        <v>19923.800999999999</v>
      </c>
      <c r="K29" s="4">
        <v>115281077</v>
      </c>
      <c r="L29" s="4">
        <v>5786.098596347153</v>
      </c>
      <c r="N29" s="8">
        <v>12370.295</v>
      </c>
      <c r="O29" s="4">
        <v>31218719</v>
      </c>
      <c r="P29" s="4">
        <v>2523.6842775374394</v>
      </c>
      <c r="R29" s="8">
        <v>12101.294</v>
      </c>
      <c r="S29" s="4">
        <v>31947496</v>
      </c>
      <c r="T29" s="4">
        <v>2640.0065976415417</v>
      </c>
      <c r="V29" s="22">
        <v>59591.17</v>
      </c>
      <c r="W29" s="4">
        <v>181640890</v>
      </c>
      <c r="X29" s="4">
        <v>3048.1175315067653</v>
      </c>
    </row>
    <row r="30" spans="1:24" x14ac:dyDescent="0.25">
      <c r="A30" t="s">
        <v>29</v>
      </c>
      <c r="B30" s="22">
        <v>95943.044999999998</v>
      </c>
      <c r="C30" s="4">
        <v>460310864</v>
      </c>
      <c r="D30" s="4">
        <v>4797.7512491916432</v>
      </c>
      <c r="F30" s="8">
        <v>2939.0329999999999</v>
      </c>
      <c r="G30" s="4">
        <v>10046782</v>
      </c>
      <c r="H30" s="4">
        <v>3418.3971394673013</v>
      </c>
      <c r="J30" s="8">
        <v>22096.907999999996</v>
      </c>
      <c r="K30" s="4">
        <v>120015624</v>
      </c>
      <c r="L30" s="4">
        <v>5431.3311165525975</v>
      </c>
      <c r="N30" s="8">
        <v>13402.127</v>
      </c>
      <c r="O30" s="4">
        <v>35006186</v>
      </c>
      <c r="P30" s="4">
        <v>2611.9873360400179</v>
      </c>
      <c r="R30" s="8">
        <v>14803.134000000002</v>
      </c>
      <c r="S30" s="4">
        <v>39358819</v>
      </c>
      <c r="T30" s="4">
        <v>2658.8166397737123</v>
      </c>
      <c r="V30" s="22">
        <v>63434.918000000005</v>
      </c>
      <c r="W30" s="4">
        <v>191932029</v>
      </c>
      <c r="X30" s="4">
        <v>3025.6526697173313</v>
      </c>
    </row>
    <row r="31" spans="1:24" x14ac:dyDescent="0.25">
      <c r="A31" t="s">
        <v>31</v>
      </c>
      <c r="B31" s="22">
        <v>72451.33</v>
      </c>
      <c r="C31" s="4">
        <v>379357833</v>
      </c>
      <c r="D31" s="4">
        <v>5236.0368401794694</v>
      </c>
      <c r="F31" s="8">
        <v>2509.8439999999996</v>
      </c>
      <c r="G31" s="4">
        <v>9255553</v>
      </c>
      <c r="H31" s="4">
        <v>3687.7005104699742</v>
      </c>
      <c r="J31" s="8">
        <v>24883.722000000002</v>
      </c>
      <c r="K31" s="4">
        <v>141835209</v>
      </c>
      <c r="L31" s="4">
        <v>5699.9193689754284</v>
      </c>
      <c r="N31" s="8">
        <v>12979.898000000001</v>
      </c>
      <c r="O31" s="4">
        <v>34552226</v>
      </c>
      <c r="P31" s="4">
        <v>2661.9797782694436</v>
      </c>
      <c r="R31" s="8">
        <v>13751.67</v>
      </c>
      <c r="S31" s="4">
        <v>37313593</v>
      </c>
      <c r="T31" s="4">
        <v>2713.3863014455696</v>
      </c>
      <c r="V31" s="22">
        <v>51425.558000000005</v>
      </c>
      <c r="W31" s="4">
        <v>158156518</v>
      </c>
      <c r="X31" s="4">
        <v>3075.4458318177117</v>
      </c>
    </row>
    <row r="32" spans="1:24" x14ac:dyDescent="0.25">
      <c r="A32" t="s">
        <v>33</v>
      </c>
      <c r="B32" s="22">
        <v>92462.395000000004</v>
      </c>
      <c r="C32" s="4">
        <v>448587534</v>
      </c>
      <c r="D32" s="4">
        <v>4851.5673209632951</v>
      </c>
      <c r="F32" s="8">
        <v>3696.7429999999999</v>
      </c>
      <c r="G32" s="4">
        <v>12149619</v>
      </c>
      <c r="H32" s="4">
        <v>3286.5738840920239</v>
      </c>
      <c r="J32" s="8">
        <v>23475.199999999997</v>
      </c>
      <c r="K32" s="4">
        <v>140990225</v>
      </c>
      <c r="L32" s="4">
        <v>6005.9222072655402</v>
      </c>
      <c r="N32" s="8">
        <v>10838.694000000001</v>
      </c>
      <c r="O32" s="4">
        <v>28801117</v>
      </c>
      <c r="P32" s="4">
        <v>2657.2497572124462</v>
      </c>
      <c r="R32" s="8">
        <v>10235.162</v>
      </c>
      <c r="S32" s="4">
        <v>27069082</v>
      </c>
      <c r="T32" s="4">
        <v>2644.7145633845366</v>
      </c>
      <c r="V32" s="22">
        <v>62922.008999999998</v>
      </c>
      <c r="W32" s="4">
        <v>199063952</v>
      </c>
      <c r="X32" s="4">
        <v>3163.6617324154417</v>
      </c>
    </row>
    <row r="33" spans="1:24" x14ac:dyDescent="0.25">
      <c r="A33" t="s">
        <v>34</v>
      </c>
      <c r="B33" s="22">
        <v>78139.558000000005</v>
      </c>
      <c r="C33" s="4">
        <v>364582893</v>
      </c>
      <c r="D33" s="4">
        <v>4665.7915955961762</v>
      </c>
      <c r="F33" s="8">
        <v>3861.7129999999997</v>
      </c>
      <c r="G33" s="4">
        <v>13005404</v>
      </c>
      <c r="H33" s="4">
        <v>3367.7810857513236</v>
      </c>
      <c r="J33" s="8">
        <v>23349.937000000002</v>
      </c>
      <c r="K33" s="4">
        <v>149499378</v>
      </c>
      <c r="L33" s="4">
        <v>6402.5602296057586</v>
      </c>
      <c r="N33" s="8">
        <v>8474.6570000000011</v>
      </c>
      <c r="O33" s="4">
        <v>21995186</v>
      </c>
      <c r="P33" s="4">
        <v>2595.4072241507824</v>
      </c>
      <c r="R33" s="8">
        <v>12456.713</v>
      </c>
      <c r="S33" s="4">
        <v>34603146</v>
      </c>
      <c r="T33" s="4">
        <v>2777.8713373263076</v>
      </c>
      <c r="V33" s="22">
        <v>63327.210000000006</v>
      </c>
      <c r="W33" s="4">
        <v>197221080</v>
      </c>
      <c r="X33" s="4">
        <v>3114.3181580240148</v>
      </c>
    </row>
    <row r="34" spans="1:24" x14ac:dyDescent="0.25">
      <c r="A34" t="s">
        <v>35</v>
      </c>
      <c r="B34" s="22">
        <v>79919.016000000003</v>
      </c>
      <c r="C34" s="4">
        <v>343317424</v>
      </c>
      <c r="D34" s="4">
        <v>4295.8164549973935</v>
      </c>
      <c r="F34" s="8">
        <v>2833.0410000000002</v>
      </c>
      <c r="G34" s="4">
        <v>10626270</v>
      </c>
      <c r="H34" s="4">
        <v>3750.8352332352406</v>
      </c>
      <c r="J34" s="8">
        <v>24691.721999999998</v>
      </c>
      <c r="K34" s="4">
        <v>158259815</v>
      </c>
      <c r="L34" s="4">
        <v>6409.4280261214672</v>
      </c>
      <c r="N34" s="8">
        <v>10252.842000000001</v>
      </c>
      <c r="O34" s="4">
        <v>26609798</v>
      </c>
      <c r="P34" s="4">
        <v>2595.3582431095688</v>
      </c>
      <c r="R34" s="8">
        <v>11625.838</v>
      </c>
      <c r="S34" s="4">
        <v>33710271</v>
      </c>
      <c r="T34" s="4">
        <v>2899.5992374915254</v>
      </c>
      <c r="V34" s="22">
        <v>64210.936999999998</v>
      </c>
      <c r="W34" s="4">
        <v>174687625</v>
      </c>
      <c r="X34" s="4">
        <v>2720.5275792813927</v>
      </c>
    </row>
    <row r="35" spans="1:24" x14ac:dyDescent="0.25">
      <c r="A35" t="s">
        <v>36</v>
      </c>
      <c r="B35" s="22">
        <v>67808.785999999993</v>
      </c>
      <c r="C35" s="4">
        <v>281896922</v>
      </c>
      <c r="D35" s="4">
        <v>4157.2329874774641</v>
      </c>
      <c r="F35" s="8">
        <v>2723.87</v>
      </c>
      <c r="G35" s="4">
        <v>10941518</v>
      </c>
      <c r="H35" s="4">
        <v>4016.9016876723194</v>
      </c>
      <c r="J35" s="8">
        <v>25158.312000000002</v>
      </c>
      <c r="K35" s="4">
        <v>160957432</v>
      </c>
      <c r="L35" s="4">
        <v>6397.7834442946723</v>
      </c>
      <c r="N35" s="8">
        <v>4932.7349999999997</v>
      </c>
      <c r="O35" s="4">
        <v>11779399</v>
      </c>
      <c r="P35" s="4">
        <v>2388.0056398732145</v>
      </c>
      <c r="R35" s="8">
        <v>8022.6020000000008</v>
      </c>
      <c r="S35" s="4">
        <v>20855918</v>
      </c>
      <c r="T35" s="4">
        <v>2599.6451026736709</v>
      </c>
      <c r="V35" s="22">
        <v>74654.331999999995</v>
      </c>
      <c r="W35" s="4">
        <v>215044343</v>
      </c>
      <c r="X35" s="4">
        <v>2880.5340191109071</v>
      </c>
    </row>
    <row r="36" spans="1:24" x14ac:dyDescent="0.25">
      <c r="A36" t="s">
        <v>37</v>
      </c>
      <c r="B36" s="22">
        <v>62360.235000000001</v>
      </c>
      <c r="C36" s="4">
        <v>237116815</v>
      </c>
      <c r="D36" s="4">
        <v>3802.3720564875998</v>
      </c>
      <c r="F36" s="8">
        <v>1375.6299999999999</v>
      </c>
      <c r="G36" s="4">
        <v>5088456</v>
      </c>
      <c r="H36" s="4">
        <v>3699.0004579719839</v>
      </c>
      <c r="J36" s="8">
        <v>26712.445000000003</v>
      </c>
      <c r="K36" s="4">
        <v>171030681</v>
      </c>
      <c r="L36" s="4">
        <v>6402.6591725317539</v>
      </c>
      <c r="N36" s="8">
        <v>4754.09</v>
      </c>
      <c r="O36" s="4">
        <v>11388010</v>
      </c>
      <c r="P36" s="4">
        <v>2395.4132126232357</v>
      </c>
      <c r="R36" s="8">
        <v>6586.3029999999999</v>
      </c>
      <c r="S36" s="4">
        <v>17875598</v>
      </c>
      <c r="T36" s="4">
        <v>2714.0564289253016</v>
      </c>
      <c r="V36" s="22">
        <v>78909.595000000001</v>
      </c>
      <c r="W36" s="4">
        <v>220385293</v>
      </c>
      <c r="X36" s="4">
        <v>2792.8833369376689</v>
      </c>
    </row>
    <row r="37" spans="1:24" x14ac:dyDescent="0.25">
      <c r="A37" t="s">
        <v>38</v>
      </c>
      <c r="B37" s="22">
        <v>58126.907999999996</v>
      </c>
      <c r="C37" s="4">
        <v>221613475</v>
      </c>
      <c r="D37" s="4">
        <v>3812.57979523012</v>
      </c>
      <c r="F37" s="8">
        <v>1658.251</v>
      </c>
      <c r="G37" s="4">
        <v>6793550</v>
      </c>
      <c r="H37" s="4">
        <v>4096.8164650586677</v>
      </c>
      <c r="J37" s="8">
        <v>26050.457999999999</v>
      </c>
      <c r="K37" s="4">
        <v>175724126</v>
      </c>
      <c r="L37" s="4">
        <v>6745.5292340733513</v>
      </c>
      <c r="N37" s="8">
        <v>3454.4549999999999</v>
      </c>
      <c r="O37" s="4">
        <v>8082450</v>
      </c>
      <c r="P37" s="4">
        <v>2339.7178426119317</v>
      </c>
      <c r="R37" s="8">
        <v>6066.8799999999992</v>
      </c>
      <c r="S37" s="4">
        <v>16229970</v>
      </c>
      <c r="T37" s="4">
        <v>2675.1757081069682</v>
      </c>
      <c r="V37" s="22">
        <v>67252.095000000001</v>
      </c>
      <c r="W37" s="4">
        <v>206774590</v>
      </c>
      <c r="X37" s="4">
        <v>3074.6193111158841</v>
      </c>
    </row>
    <row r="38" spans="1:24" x14ac:dyDescent="0.25">
      <c r="A38" t="s">
        <v>39</v>
      </c>
      <c r="B38" s="22">
        <v>62922.755000000005</v>
      </c>
      <c r="C38" s="4">
        <v>234318157</v>
      </c>
      <c r="D38" s="4">
        <v>3723.9017427002359</v>
      </c>
      <c r="F38" s="8">
        <v>2083.8310000000001</v>
      </c>
      <c r="G38" s="4">
        <v>8723978</v>
      </c>
      <c r="H38" s="4">
        <v>4186.5093666424964</v>
      </c>
      <c r="J38" s="8">
        <v>29119.797000000002</v>
      </c>
      <c r="K38" s="4">
        <v>201531787</v>
      </c>
      <c r="L38" s="4">
        <v>6920.7826895221824</v>
      </c>
      <c r="N38" s="8">
        <v>3764.6120000000001</v>
      </c>
      <c r="O38" s="4">
        <v>8082974</v>
      </c>
      <c r="P38" s="4">
        <v>2147.0935118944526</v>
      </c>
      <c r="R38" s="8">
        <v>5371.634</v>
      </c>
      <c r="S38" s="4">
        <v>13538211</v>
      </c>
      <c r="T38" s="4">
        <v>2520.3152336886692</v>
      </c>
      <c r="V38" s="22">
        <v>59604.409</v>
      </c>
      <c r="W38" s="4">
        <v>211751849</v>
      </c>
      <c r="X38" s="4">
        <v>3552.620562012451</v>
      </c>
    </row>
    <row r="39" spans="1:24" x14ac:dyDescent="0.25">
      <c r="A39" t="s">
        <v>40</v>
      </c>
      <c r="B39" s="22">
        <v>51378.06</v>
      </c>
      <c r="C39" s="4">
        <v>196905415</v>
      </c>
      <c r="D39" s="4">
        <v>3832.480537412273</v>
      </c>
      <c r="F39" s="8">
        <v>1694.5709999999997</v>
      </c>
      <c r="G39" s="4">
        <v>9040056</v>
      </c>
      <c r="H39" s="4">
        <v>5334.716574283404</v>
      </c>
      <c r="J39" s="8">
        <v>24320.067000000003</v>
      </c>
      <c r="K39" s="4">
        <v>181363865</v>
      </c>
      <c r="L39" s="4">
        <v>7457.3752202245159</v>
      </c>
      <c r="N39" s="8">
        <v>2410.8480000000004</v>
      </c>
      <c r="O39" s="4">
        <v>5208908</v>
      </c>
      <c r="P39" s="4">
        <v>2160.6123654415373</v>
      </c>
      <c r="R39" s="8">
        <v>5294.0359999999991</v>
      </c>
      <c r="S39" s="4">
        <v>12498819</v>
      </c>
      <c r="T39" s="4">
        <v>2360.9244440347593</v>
      </c>
      <c r="V39" s="22">
        <v>44715.413999999997</v>
      </c>
      <c r="W39" s="4">
        <v>180420955</v>
      </c>
      <c r="X39" s="4">
        <v>4034.8716216739044</v>
      </c>
    </row>
    <row r="40" spans="1:24" x14ac:dyDescent="0.25">
      <c r="A40" t="s">
        <v>41</v>
      </c>
      <c r="B40" s="22">
        <v>72056.997999999992</v>
      </c>
      <c r="C40" s="4">
        <v>266094597</v>
      </c>
      <c r="D40" s="4">
        <v>3692.8348999496206</v>
      </c>
      <c r="F40" s="8">
        <v>2159.556</v>
      </c>
      <c r="G40" s="4">
        <v>12055677</v>
      </c>
      <c r="H40" s="4">
        <v>5582.4794541100118</v>
      </c>
      <c r="J40" s="8">
        <v>28753.635999999999</v>
      </c>
      <c r="K40" s="4">
        <v>228885336</v>
      </c>
      <c r="L40" s="4">
        <v>7960.2223524009278</v>
      </c>
      <c r="N40" s="8">
        <v>3913.0240000000003</v>
      </c>
      <c r="O40" s="4">
        <v>9701582</v>
      </c>
      <c r="P40" s="4">
        <v>2479.3055192096954</v>
      </c>
      <c r="R40" s="8">
        <v>8168.0049999999992</v>
      </c>
      <c r="S40" s="4">
        <v>22140750</v>
      </c>
      <c r="T40" s="4">
        <v>2710.6680272600229</v>
      </c>
      <c r="V40" s="22">
        <v>66111.812000000005</v>
      </c>
      <c r="W40" s="4">
        <v>306107529</v>
      </c>
      <c r="X40" s="4">
        <v>4630.1488302876951</v>
      </c>
    </row>
    <row r="41" spans="1:24" x14ac:dyDescent="0.25">
      <c r="A41" t="s">
        <v>48</v>
      </c>
      <c r="B41" s="22">
        <v>46707.055</v>
      </c>
      <c r="C41" s="4">
        <v>180172937</v>
      </c>
      <c r="D41" s="4">
        <v>3857.5101127656199</v>
      </c>
      <c r="F41" s="8">
        <v>2644.4450000000002</v>
      </c>
      <c r="G41" s="4">
        <v>16517420</v>
      </c>
      <c r="H41" s="4">
        <v>6246.0818810752344</v>
      </c>
      <c r="J41" s="8">
        <v>23947.794999999998</v>
      </c>
      <c r="K41" s="4">
        <v>191751533</v>
      </c>
      <c r="L41" s="4">
        <v>8007.0642411963199</v>
      </c>
      <c r="N41" s="8">
        <v>5407.8590000000004</v>
      </c>
      <c r="O41" s="4">
        <v>14558732</v>
      </c>
      <c r="P41" s="4">
        <v>2692.1434157214526</v>
      </c>
      <c r="R41" s="8">
        <v>9635.4069999999992</v>
      </c>
      <c r="S41" s="4">
        <v>27418149</v>
      </c>
      <c r="T41" s="4">
        <v>2845.5621023585204</v>
      </c>
      <c r="V41" s="22">
        <v>33356.491999999998</v>
      </c>
      <c r="W41" s="4">
        <v>145894154</v>
      </c>
      <c r="X41" s="4">
        <v>4373.7858885160949</v>
      </c>
    </row>
    <row r="42" spans="1:24" x14ac:dyDescent="0.25">
      <c r="A42" t="s">
        <v>49</v>
      </c>
      <c r="B42" s="22">
        <v>59777.506000000001</v>
      </c>
      <c r="C42" s="4">
        <v>210230457</v>
      </c>
      <c r="D42" s="4">
        <v>3516.8823704354609</v>
      </c>
      <c r="F42" s="8">
        <v>2082.8020000000001</v>
      </c>
      <c r="G42" s="4">
        <v>11959016</v>
      </c>
      <c r="H42" s="4">
        <v>5741.792066648678</v>
      </c>
      <c r="J42" s="8">
        <v>25637.018</v>
      </c>
      <c r="K42" s="4">
        <v>193340679</v>
      </c>
      <c r="L42" s="4">
        <v>7541.4651969273491</v>
      </c>
      <c r="N42" s="8">
        <v>7344.3679999999995</v>
      </c>
      <c r="O42" s="4">
        <v>21995493</v>
      </c>
      <c r="P42" s="4">
        <v>2994.8789330817849</v>
      </c>
      <c r="R42" s="8">
        <v>11695.041999999999</v>
      </c>
      <c r="S42" s="4">
        <v>35309439</v>
      </c>
      <c r="T42" s="4">
        <v>3019.1801790878562</v>
      </c>
      <c r="V42" s="22">
        <v>23507.152999999998</v>
      </c>
      <c r="W42" s="4">
        <v>75612610</v>
      </c>
      <c r="X42" s="4">
        <v>3216.5788005038298</v>
      </c>
    </row>
    <row r="43" spans="1:24" x14ac:dyDescent="0.25">
      <c r="A43" t="s">
        <v>60</v>
      </c>
      <c r="B43" s="22">
        <v>55778</v>
      </c>
      <c r="C43" s="4">
        <v>185050903</v>
      </c>
      <c r="D43" s="4">
        <f>+C43/B43</f>
        <v>3317.632453655563</v>
      </c>
      <c r="F43" s="8">
        <v>2358</v>
      </c>
      <c r="G43" s="4">
        <v>13332460</v>
      </c>
      <c r="H43" s="4">
        <f>+G43/F43</f>
        <v>5654.1391009329936</v>
      </c>
      <c r="J43" s="8">
        <v>23426</v>
      </c>
      <c r="K43" s="4">
        <v>176026540</v>
      </c>
      <c r="L43" s="4">
        <f>+K43/J43</f>
        <v>7514.152650900709</v>
      </c>
      <c r="N43" s="8">
        <v>2783</v>
      </c>
      <c r="O43" s="4">
        <v>8074005</v>
      </c>
      <c r="P43" s="4">
        <f>+O43/N43</f>
        <v>2901.187567373338</v>
      </c>
      <c r="R43" s="8">
        <v>6588</v>
      </c>
      <c r="S43" s="4">
        <v>20321117</v>
      </c>
      <c r="T43" s="4">
        <f>+S43/R43</f>
        <v>3084.5654219793564</v>
      </c>
      <c r="V43" s="22">
        <v>23073</v>
      </c>
      <c r="W43" s="4">
        <v>66159791</v>
      </c>
      <c r="X43" s="4">
        <f>+W43/V43</f>
        <v>2867.4117366618993</v>
      </c>
    </row>
    <row r="44" spans="1:24" x14ac:dyDescent="0.25">
      <c r="A44" t="s">
        <v>61</v>
      </c>
      <c r="B44" s="22">
        <v>60454</v>
      </c>
      <c r="C44" s="4">
        <v>197022206</v>
      </c>
      <c r="D44" s="4">
        <f>+C44/B44</f>
        <v>3259.0433387368907</v>
      </c>
      <c r="F44" s="8">
        <v>1463</v>
      </c>
      <c r="G44" s="4">
        <v>7640931</v>
      </c>
      <c r="H44" s="4">
        <f>+G44/F44</f>
        <v>5222.7826384142172</v>
      </c>
      <c r="J44" s="8">
        <v>24674</v>
      </c>
      <c r="K44" s="4">
        <v>176097452</v>
      </c>
      <c r="L44" s="4">
        <f>+K44/J44</f>
        <v>7136.9640917565048</v>
      </c>
      <c r="N44" s="8">
        <v>6739</v>
      </c>
      <c r="O44" s="4">
        <v>17541731</v>
      </c>
      <c r="P44" s="4">
        <f>+O44/N44</f>
        <v>2603.0169164564477</v>
      </c>
      <c r="R44" s="8">
        <v>9564</v>
      </c>
      <c r="S44" s="4">
        <v>30322922</v>
      </c>
      <c r="T44" s="4">
        <f>+S44/R44</f>
        <v>3170.5271852781261</v>
      </c>
      <c r="V44" s="22">
        <v>34915</v>
      </c>
      <c r="W44" s="4">
        <v>91184318</v>
      </c>
      <c r="X44" s="4">
        <f>+W44/V44</f>
        <v>2611.6087068595161</v>
      </c>
    </row>
    <row r="45" spans="1:24" x14ac:dyDescent="0.25">
      <c r="A45" t="s">
        <v>62</v>
      </c>
      <c r="B45" s="22">
        <v>43146</v>
      </c>
      <c r="C45" s="4">
        <v>154810112</v>
      </c>
      <c r="D45" s="4">
        <f>+C45/B45</f>
        <v>3588.0524729986555</v>
      </c>
      <c r="F45" s="8">
        <v>1791</v>
      </c>
      <c r="G45" s="4">
        <v>9244916</v>
      </c>
      <c r="H45" s="4">
        <f>+G45/F45</f>
        <v>5161.8738135120047</v>
      </c>
      <c r="J45" s="8">
        <v>23036</v>
      </c>
      <c r="K45" s="4">
        <v>169446382</v>
      </c>
      <c r="L45" s="4">
        <f>+K45/J45</f>
        <v>7355.7206980378542</v>
      </c>
      <c r="N45" s="8">
        <v>6069</v>
      </c>
      <c r="O45" s="4">
        <v>15625825</v>
      </c>
      <c r="P45" s="4">
        <f>+O45/N45</f>
        <v>2574.6951721865216</v>
      </c>
      <c r="R45" s="8">
        <v>6121</v>
      </c>
      <c r="S45" s="4">
        <v>17500942</v>
      </c>
      <c r="T45" s="4">
        <f>+S45/R45</f>
        <v>2859.1638621140337</v>
      </c>
      <c r="V45" s="22">
        <v>54059</v>
      </c>
      <c r="W45" s="4">
        <v>142736809</v>
      </c>
      <c r="X45" s="4">
        <f>+W45/V45</f>
        <v>2640.389370872565</v>
      </c>
    </row>
    <row r="46" spans="1:24" x14ac:dyDescent="0.25">
      <c r="A46" t="s">
        <v>63</v>
      </c>
      <c r="B46" s="22">
        <v>65498</v>
      </c>
      <c r="C46" s="4">
        <v>239003673</v>
      </c>
      <c r="D46" s="4">
        <f>+C46/B46</f>
        <v>3649.0224587010289</v>
      </c>
      <c r="F46" s="8">
        <v>1585</v>
      </c>
      <c r="G46" s="4">
        <v>8067193</v>
      </c>
      <c r="H46" s="4">
        <f>+G46/F46</f>
        <v>5089.7116719242904</v>
      </c>
      <c r="J46" s="8">
        <v>27748</v>
      </c>
      <c r="K46" s="4">
        <v>207066783</v>
      </c>
      <c r="L46" s="4">
        <f>+K46/J46</f>
        <v>7462.4038849646822</v>
      </c>
      <c r="N46" s="8">
        <v>4549</v>
      </c>
      <c r="O46" s="4">
        <v>13752108</v>
      </c>
      <c r="P46" s="4">
        <f>+O46/N46</f>
        <v>3023.1057375247306</v>
      </c>
      <c r="R46" s="8">
        <v>7964</v>
      </c>
      <c r="S46" s="4">
        <v>25725287</v>
      </c>
      <c r="T46" s="4">
        <f>+S46/R46</f>
        <v>3230.1967604218985</v>
      </c>
      <c r="V46" s="22">
        <v>52434</v>
      </c>
      <c r="W46" s="4">
        <v>170422505</v>
      </c>
      <c r="X46" s="4">
        <f>+W46/V46</f>
        <v>3250.228954495175</v>
      </c>
    </row>
    <row r="47" spans="1:24" x14ac:dyDescent="0.25">
      <c r="A47" t="s">
        <v>94</v>
      </c>
      <c r="B47" s="8">
        <v>52739.108</v>
      </c>
      <c r="C47" s="4">
        <v>233156650</v>
      </c>
      <c r="D47" s="4">
        <v>4420.9441312507597</v>
      </c>
      <c r="F47" s="22">
        <v>2176.0169999999998</v>
      </c>
      <c r="G47" s="4">
        <v>12075804</v>
      </c>
      <c r="H47" s="4">
        <v>5549.4989239514216</v>
      </c>
      <c r="J47" s="8">
        <v>24793.194</v>
      </c>
      <c r="K47" s="4">
        <v>223842362</v>
      </c>
      <c r="L47" s="4">
        <v>9028.3794012179314</v>
      </c>
      <c r="N47" s="8">
        <v>6252.5980000000009</v>
      </c>
      <c r="O47" s="4">
        <v>20225335</v>
      </c>
      <c r="P47" s="4">
        <v>3234.7089961644738</v>
      </c>
      <c r="R47" s="8">
        <v>6058.1270000000004</v>
      </c>
      <c r="S47" s="4">
        <v>21945808</v>
      </c>
      <c r="T47" s="4">
        <v>3622.5401019159881</v>
      </c>
      <c r="V47" s="8">
        <v>75548.31</v>
      </c>
      <c r="W47" s="4">
        <v>313291130</v>
      </c>
      <c r="X47" s="4">
        <v>4146.8979253142788</v>
      </c>
    </row>
    <row r="48" spans="1:24" x14ac:dyDescent="0.25">
      <c r="A48" t="s">
        <v>98</v>
      </c>
      <c r="B48" s="8">
        <v>53460.048999999999</v>
      </c>
      <c r="C48" s="4">
        <v>223036061</v>
      </c>
      <c r="D48" s="4">
        <v>4172.0137779896158</v>
      </c>
      <c r="F48" s="8">
        <v>2816.5780000000004</v>
      </c>
      <c r="G48" s="4">
        <v>17577323</v>
      </c>
      <c r="H48" s="4">
        <v>6240.6661558813557</v>
      </c>
      <c r="J48" s="8">
        <v>32388.575000000001</v>
      </c>
      <c r="K48" s="4">
        <v>328188263</v>
      </c>
      <c r="L48" s="4">
        <v>10132.840453771121</v>
      </c>
      <c r="N48" s="8">
        <v>7803.0659999999989</v>
      </c>
      <c r="O48" s="4">
        <v>24955831</v>
      </c>
      <c r="P48" s="4">
        <v>3198.208370914715</v>
      </c>
      <c r="R48" s="8">
        <v>12432.188</v>
      </c>
      <c r="S48" s="4">
        <v>47936162</v>
      </c>
      <c r="T48" s="4">
        <v>3855.8105781540626</v>
      </c>
      <c r="V48" s="8">
        <v>53324.881000000001</v>
      </c>
      <c r="W48" s="4">
        <v>232245605</v>
      </c>
      <c r="X48" s="4">
        <v>4355.2953263974468</v>
      </c>
    </row>
    <row r="49" spans="1:24" x14ac:dyDescent="0.25">
      <c r="A49" t="s">
        <v>99</v>
      </c>
      <c r="B49" s="22">
        <v>47482</v>
      </c>
      <c r="C49" s="4">
        <v>181163685</v>
      </c>
      <c r="D49" s="4">
        <v>3815</v>
      </c>
      <c r="F49" s="8">
        <v>2011</v>
      </c>
      <c r="G49" s="4">
        <v>13005373</v>
      </c>
      <c r="H49" s="4">
        <v>6466</v>
      </c>
      <c r="J49" s="8">
        <v>26035</v>
      </c>
      <c r="K49" s="4">
        <v>271964656</v>
      </c>
      <c r="L49" s="4">
        <v>10446</v>
      </c>
      <c r="N49" s="8">
        <v>5865</v>
      </c>
      <c r="O49" s="4">
        <v>19130600</v>
      </c>
      <c r="P49" s="4">
        <v>3262</v>
      </c>
      <c r="R49" s="8">
        <v>7997</v>
      </c>
      <c r="S49" s="4">
        <v>30396444</v>
      </c>
      <c r="T49" s="4">
        <v>3801</v>
      </c>
      <c r="V49" s="22">
        <v>38680</v>
      </c>
      <c r="W49" s="4">
        <v>133351984</v>
      </c>
      <c r="X49" s="4">
        <v>3448</v>
      </c>
    </row>
    <row r="50" spans="1:24" x14ac:dyDescent="0.25">
      <c r="A50" t="s">
        <v>100</v>
      </c>
      <c r="B50" s="22">
        <v>44659</v>
      </c>
      <c r="C50" s="4">
        <v>169753407</v>
      </c>
      <c r="D50" s="4">
        <v>3801</v>
      </c>
      <c r="F50" s="23">
        <v>1103</v>
      </c>
      <c r="G50" s="4">
        <v>7162610</v>
      </c>
      <c r="H50" s="4">
        <v>6494</v>
      </c>
      <c r="J50" s="23">
        <v>18356</v>
      </c>
      <c r="K50" s="4">
        <v>171735083</v>
      </c>
      <c r="L50" s="4">
        <v>9356</v>
      </c>
      <c r="N50" s="8">
        <v>6172</v>
      </c>
      <c r="O50" s="4">
        <v>18279612</v>
      </c>
      <c r="P50" s="4">
        <v>2961</v>
      </c>
      <c r="R50" s="8">
        <v>6346</v>
      </c>
      <c r="S50" s="4">
        <v>21833326</v>
      </c>
      <c r="T50" s="4">
        <v>3440</v>
      </c>
      <c r="V50" s="8">
        <v>43790</v>
      </c>
      <c r="W50" s="4">
        <v>133590513</v>
      </c>
      <c r="X50" s="4">
        <v>3051</v>
      </c>
    </row>
    <row r="51" spans="1:24" x14ac:dyDescent="0.25">
      <c r="A51" t="s">
        <v>110</v>
      </c>
      <c r="B51" s="22">
        <v>48749</v>
      </c>
      <c r="C51" s="4">
        <v>209914764</v>
      </c>
      <c r="D51" s="4">
        <v>4306</v>
      </c>
      <c r="F51" s="23">
        <v>1541</v>
      </c>
      <c r="G51" s="4">
        <v>9169595</v>
      </c>
      <c r="H51" s="4">
        <v>5949</v>
      </c>
      <c r="J51" s="23">
        <v>23219</v>
      </c>
      <c r="K51" s="4">
        <v>196500410</v>
      </c>
      <c r="L51" s="4">
        <v>8463</v>
      </c>
      <c r="N51" s="8">
        <v>3283</v>
      </c>
      <c r="O51" s="4">
        <v>9278459</v>
      </c>
      <c r="P51" s="4">
        <v>2826</v>
      </c>
      <c r="R51" s="8">
        <v>6167</v>
      </c>
      <c r="S51" s="4">
        <v>19450385</v>
      </c>
      <c r="T51" s="4">
        <v>3154</v>
      </c>
      <c r="V51" s="8">
        <v>53768</v>
      </c>
      <c r="W51" s="4">
        <v>149260663</v>
      </c>
      <c r="X51" s="4">
        <v>2776</v>
      </c>
    </row>
    <row r="52" spans="1:24" x14ac:dyDescent="0.25">
      <c r="A52" t="s">
        <v>111</v>
      </c>
      <c r="B52" s="22">
        <v>55217</v>
      </c>
      <c r="C52" s="4">
        <v>243215191</v>
      </c>
      <c r="D52" s="4">
        <v>4405</v>
      </c>
      <c r="F52" s="22">
        <v>1978</v>
      </c>
      <c r="G52" s="1">
        <v>12974794</v>
      </c>
      <c r="H52" s="4">
        <v>6561.9373270668148</v>
      </c>
      <c r="J52" s="23">
        <v>25404</v>
      </c>
      <c r="K52" s="4">
        <v>235862377</v>
      </c>
      <c r="L52" s="4">
        <v>9284</v>
      </c>
      <c r="N52" s="8">
        <v>1991</v>
      </c>
      <c r="O52" s="4">
        <v>6164440</v>
      </c>
      <c r="P52" s="4">
        <v>3097</v>
      </c>
      <c r="R52" s="8">
        <v>4787</v>
      </c>
      <c r="S52" s="4">
        <v>17088653</v>
      </c>
      <c r="T52" s="4">
        <v>3570</v>
      </c>
      <c r="V52" s="8">
        <v>58492</v>
      </c>
      <c r="W52" s="4">
        <v>175189490</v>
      </c>
      <c r="X52" s="4">
        <f>+W52/V52</f>
        <v>2995.1017233125899</v>
      </c>
    </row>
  </sheetData>
  <mergeCells count="5">
    <mergeCell ref="J3:L3"/>
    <mergeCell ref="N3:P3"/>
    <mergeCell ref="R3:T3"/>
    <mergeCell ref="F3:H3"/>
    <mergeCell ref="V3:X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91"/>
  <sheetViews>
    <sheetView topLeftCell="A58" workbookViewId="0">
      <selection activeCell="Q19" sqref="Q19:Q28"/>
    </sheetView>
  </sheetViews>
  <sheetFormatPr defaultRowHeight="15" x14ac:dyDescent="0.25"/>
  <cols>
    <col min="1" max="1" width="16" customWidth="1"/>
    <col min="2" max="2" width="16.7109375" customWidth="1"/>
    <col min="3" max="3" width="17" customWidth="1"/>
    <col min="4" max="4" width="16.85546875" bestFit="1" customWidth="1"/>
    <col min="6" max="6" width="12.28515625" customWidth="1"/>
    <col min="7" max="7" width="14.7109375" customWidth="1"/>
    <col min="8" max="8" width="15.5703125" customWidth="1"/>
    <col min="9" max="9" width="13.42578125" customWidth="1"/>
    <col min="10" max="10" width="14" customWidth="1"/>
    <col min="11" max="11" width="19" customWidth="1"/>
    <col min="12" max="12" width="10.140625" bestFit="1" customWidth="1"/>
    <col min="13" max="13" width="15.140625" customWidth="1"/>
    <col min="14" max="14" width="13.7109375" customWidth="1"/>
    <col min="15" max="15" width="19" customWidth="1"/>
    <col min="17" max="17" width="13.140625" customWidth="1"/>
    <col min="18" max="18" width="14.5703125" customWidth="1"/>
    <col min="19" max="19" width="11" customWidth="1"/>
  </cols>
  <sheetData>
    <row r="1" spans="1:19" x14ac:dyDescent="0.25">
      <c r="A1" t="s">
        <v>44</v>
      </c>
      <c r="F1" t="s">
        <v>97</v>
      </c>
    </row>
    <row r="3" spans="1:19" x14ac:dyDescent="0.25">
      <c r="A3" t="s">
        <v>43</v>
      </c>
      <c r="B3" s="82" t="s">
        <v>4</v>
      </c>
      <c r="C3" s="82"/>
      <c r="D3" s="82"/>
      <c r="F3" s="81" t="s">
        <v>1</v>
      </c>
      <c r="G3" s="81"/>
      <c r="H3" s="81"/>
      <c r="I3" s="81"/>
      <c r="J3" s="81" t="s">
        <v>0</v>
      </c>
      <c r="K3" s="81"/>
      <c r="L3" s="81"/>
      <c r="M3" s="81"/>
      <c r="N3" s="81"/>
      <c r="O3" s="81"/>
      <c r="R3" t="s">
        <v>96</v>
      </c>
    </row>
    <row r="4" spans="1:19" x14ac:dyDescent="0.25">
      <c r="B4" s="5" t="s">
        <v>82</v>
      </c>
      <c r="C4" s="5" t="s">
        <v>5</v>
      </c>
      <c r="D4" s="5" t="s">
        <v>3</v>
      </c>
      <c r="E4" s="5"/>
      <c r="F4" s="5"/>
      <c r="G4" s="5" t="s">
        <v>82</v>
      </c>
      <c r="H4" s="5" t="s">
        <v>5</v>
      </c>
      <c r="I4" s="5" t="s">
        <v>3</v>
      </c>
      <c r="J4" s="5"/>
      <c r="K4" s="5"/>
      <c r="L4" s="5" t="s">
        <v>82</v>
      </c>
      <c r="M4" s="5" t="s">
        <v>5</v>
      </c>
      <c r="N4" s="5" t="s">
        <v>3</v>
      </c>
      <c r="O4" s="5"/>
      <c r="P4" s="5"/>
      <c r="Q4" s="5" t="s">
        <v>2</v>
      </c>
      <c r="R4" s="5" t="s">
        <v>5</v>
      </c>
      <c r="S4" s="5" t="s">
        <v>3</v>
      </c>
    </row>
    <row r="5" spans="1:19" x14ac:dyDescent="0.25">
      <c r="A5">
        <v>2001</v>
      </c>
      <c r="B5" s="2">
        <v>63.788826</v>
      </c>
      <c r="C5" s="4">
        <f>+D5*B5*1000</f>
        <v>129976006</v>
      </c>
      <c r="D5" s="4">
        <v>2037.5983404993219</v>
      </c>
      <c r="F5">
        <v>2001</v>
      </c>
      <c r="G5" s="2">
        <v>161.073904</v>
      </c>
      <c r="H5" s="4">
        <f>+I5*G5*1000</f>
        <v>265335693.99999997</v>
      </c>
      <c r="I5" s="4">
        <v>1647.2916308032118</v>
      </c>
      <c r="K5">
        <v>2001</v>
      </c>
      <c r="L5" s="2">
        <v>25.854738000000001</v>
      </c>
      <c r="M5" s="4">
        <f>+N5*L5*1000</f>
        <v>350162266</v>
      </c>
      <c r="N5" s="4">
        <v>13543.446698241536</v>
      </c>
      <c r="R5" s="4"/>
    </row>
    <row r="6" spans="1:19" x14ac:dyDescent="0.25">
      <c r="A6">
        <v>2002</v>
      </c>
      <c r="B6" s="2">
        <v>74.543134999999992</v>
      </c>
      <c r="C6" s="4">
        <f t="shared" ref="C6:C22" si="0">+D6*B6*1000</f>
        <v>161701201</v>
      </c>
      <c r="D6" s="4">
        <v>2169.2299498806969</v>
      </c>
      <c r="F6">
        <v>2002</v>
      </c>
      <c r="G6" s="2">
        <v>134.09771599999999</v>
      </c>
      <c r="H6" s="4">
        <f t="shared" ref="H6:H22" si="1">+I6*G6*1000</f>
        <v>251587447</v>
      </c>
      <c r="I6" s="4">
        <v>1876.1501277173134</v>
      </c>
      <c r="K6">
        <v>2002</v>
      </c>
      <c r="L6" s="2">
        <v>27.594600999999997</v>
      </c>
      <c r="M6" s="4">
        <f t="shared" ref="M6:M22" si="2">+N6*L6*1000</f>
        <v>287188847</v>
      </c>
      <c r="N6" s="4">
        <v>10407.428866248149</v>
      </c>
      <c r="R6" s="4"/>
    </row>
    <row r="7" spans="1:19" x14ac:dyDescent="0.25">
      <c r="A7">
        <v>2003</v>
      </c>
      <c r="B7" s="2">
        <v>70.364543000000012</v>
      </c>
      <c r="C7" s="4">
        <f t="shared" si="0"/>
        <v>132671388</v>
      </c>
      <c r="D7" s="4">
        <v>1885.4863876540771</v>
      </c>
      <c r="F7">
        <v>2003</v>
      </c>
      <c r="G7" s="2">
        <v>138.75823600000001</v>
      </c>
      <c r="H7" s="4">
        <f t="shared" si="1"/>
        <v>256502609.00000003</v>
      </c>
      <c r="I7" s="4">
        <v>1848.5577245303118</v>
      </c>
      <c r="K7">
        <v>2003</v>
      </c>
      <c r="L7" s="2">
        <v>21.729302000000001</v>
      </c>
      <c r="M7" s="4">
        <f t="shared" si="2"/>
        <v>288382256</v>
      </c>
      <c r="N7" s="4">
        <v>13271.583965283375</v>
      </c>
      <c r="R7" s="4"/>
    </row>
    <row r="8" spans="1:19" x14ac:dyDescent="0.25">
      <c r="A8">
        <v>2004</v>
      </c>
      <c r="B8" s="2">
        <v>104.083134</v>
      </c>
      <c r="C8" s="4">
        <f t="shared" si="0"/>
        <v>212245395</v>
      </c>
      <c r="D8" s="4">
        <v>2039.1910470336145</v>
      </c>
      <c r="F8">
        <v>2004</v>
      </c>
      <c r="G8" s="2">
        <v>161.97110999999998</v>
      </c>
      <c r="H8" s="4">
        <f t="shared" si="1"/>
        <v>249751596</v>
      </c>
      <c r="I8" s="4">
        <v>1541.9514998693287</v>
      </c>
      <c r="K8">
        <v>2004</v>
      </c>
      <c r="L8" s="2">
        <v>24.482468000000001</v>
      </c>
      <c r="M8" s="4">
        <f t="shared" si="2"/>
        <v>287596025.99999994</v>
      </c>
      <c r="N8" s="4">
        <v>11747.019377294804</v>
      </c>
      <c r="R8" s="4"/>
    </row>
    <row r="9" spans="1:19" x14ac:dyDescent="0.25">
      <c r="A9">
        <v>2005</v>
      </c>
      <c r="B9" s="2">
        <v>80.747685000000004</v>
      </c>
      <c r="C9" s="4">
        <f t="shared" si="0"/>
        <v>181876997</v>
      </c>
      <c r="D9" s="4">
        <v>2252.4112858467706</v>
      </c>
      <c r="F9">
        <v>2005</v>
      </c>
      <c r="G9" s="2">
        <v>186.73077499999999</v>
      </c>
      <c r="H9" s="4">
        <f t="shared" si="1"/>
        <v>386392226.99999994</v>
      </c>
      <c r="I9" s="4">
        <v>2069.2477016710286</v>
      </c>
      <c r="K9">
        <v>2005</v>
      </c>
      <c r="L9" s="2">
        <v>27.576910999999999</v>
      </c>
      <c r="M9" s="4">
        <f t="shared" si="2"/>
        <v>329039930</v>
      </c>
      <c r="N9" s="4">
        <v>11931.718168144358</v>
      </c>
      <c r="R9" s="4"/>
    </row>
    <row r="10" spans="1:19" x14ac:dyDescent="0.25">
      <c r="A10">
        <v>2006</v>
      </c>
      <c r="B10" s="2">
        <v>87.834838000000005</v>
      </c>
      <c r="C10" s="4">
        <f t="shared" si="0"/>
        <v>233812036.00000003</v>
      </c>
      <c r="D10" s="4">
        <v>2661.951013104846</v>
      </c>
      <c r="F10">
        <v>2006</v>
      </c>
      <c r="G10" s="2">
        <v>163.61161199999998</v>
      </c>
      <c r="H10" s="4">
        <f t="shared" si="1"/>
        <v>331779745</v>
      </c>
      <c r="I10" s="4">
        <v>2027.8496186444274</v>
      </c>
      <c r="K10">
        <v>2006</v>
      </c>
      <c r="L10" s="2">
        <v>29.934867999999998</v>
      </c>
      <c r="M10" s="4">
        <f t="shared" si="2"/>
        <v>314323176</v>
      </c>
      <c r="N10" s="4">
        <v>10500.235912181073</v>
      </c>
      <c r="R10" s="4"/>
    </row>
    <row r="11" spans="1:19" x14ac:dyDescent="0.25">
      <c r="A11">
        <v>2007</v>
      </c>
      <c r="B11" s="2">
        <v>104.65076499999999</v>
      </c>
      <c r="C11" s="4">
        <f t="shared" si="0"/>
        <v>291591589.99999994</v>
      </c>
      <c r="D11" s="4">
        <v>2786.3302289285702</v>
      </c>
      <c r="F11">
        <v>2007</v>
      </c>
      <c r="G11" s="2">
        <v>125.77802899999999</v>
      </c>
      <c r="H11" s="4">
        <f t="shared" si="1"/>
        <v>257783966.99999997</v>
      </c>
      <c r="I11" s="4">
        <v>2049.5150786629038</v>
      </c>
      <c r="K11">
        <v>2007</v>
      </c>
      <c r="L11" s="2">
        <v>29.808258000000002</v>
      </c>
      <c r="M11" s="4">
        <f t="shared" si="2"/>
        <v>275474142</v>
      </c>
      <c r="N11" s="4">
        <v>9241.5377644678192</v>
      </c>
      <c r="R11" s="4"/>
    </row>
    <row r="12" spans="1:19" x14ac:dyDescent="0.25">
      <c r="A12">
        <v>2008</v>
      </c>
      <c r="B12" s="2">
        <v>88.174555999999995</v>
      </c>
      <c r="C12" s="4">
        <f t="shared" si="0"/>
        <v>303321880</v>
      </c>
      <c r="D12" s="4">
        <v>3440.0159610670457</v>
      </c>
      <c r="F12">
        <v>2008</v>
      </c>
      <c r="G12" s="2">
        <v>97.468471000000008</v>
      </c>
      <c r="H12" s="4">
        <f t="shared" si="1"/>
        <v>179513218</v>
      </c>
      <c r="I12" s="4">
        <v>1841.7567871768499</v>
      </c>
      <c r="K12">
        <v>2008</v>
      </c>
      <c r="L12" s="2">
        <v>19.824669</v>
      </c>
      <c r="M12" s="4">
        <f t="shared" si="2"/>
        <v>183859846.99999997</v>
      </c>
      <c r="N12" s="4">
        <v>9274.2959289761657</v>
      </c>
      <c r="R12" s="4"/>
    </row>
    <row r="13" spans="1:19" x14ac:dyDescent="0.25">
      <c r="A13">
        <v>2009</v>
      </c>
      <c r="B13" s="2">
        <v>78.683852999999999</v>
      </c>
      <c r="C13" s="4">
        <f t="shared" si="0"/>
        <v>246756453</v>
      </c>
      <c r="D13" s="4">
        <v>3136.0494382500565</v>
      </c>
      <c r="F13">
        <v>2009</v>
      </c>
      <c r="G13" s="2">
        <v>72.538786999999999</v>
      </c>
      <c r="H13" s="4">
        <f t="shared" si="1"/>
        <v>182796906</v>
      </c>
      <c r="I13" s="4">
        <v>2519.9884580369394</v>
      </c>
      <c r="K13">
        <v>2009</v>
      </c>
      <c r="L13" s="2">
        <v>15.898843000000001</v>
      </c>
      <c r="M13" s="4">
        <f t="shared" si="2"/>
        <v>143267022</v>
      </c>
      <c r="N13" s="4">
        <v>9011.1602460631875</v>
      </c>
      <c r="R13" s="4"/>
    </row>
    <row r="14" spans="1:19" x14ac:dyDescent="0.25">
      <c r="A14">
        <v>2010</v>
      </c>
      <c r="B14" s="2">
        <v>81.563523000000004</v>
      </c>
      <c r="C14" s="4">
        <f t="shared" si="0"/>
        <v>260536249</v>
      </c>
      <c r="D14" s="4">
        <v>3194.2740997099891</v>
      </c>
      <c r="F14">
        <v>2010</v>
      </c>
      <c r="G14" s="2">
        <v>93.643957</v>
      </c>
      <c r="H14" s="4">
        <f t="shared" si="1"/>
        <v>260762361</v>
      </c>
      <c r="I14" s="4">
        <v>2784.6149324937219</v>
      </c>
      <c r="K14">
        <v>2010</v>
      </c>
      <c r="L14" s="2">
        <v>11.276290000000001</v>
      </c>
      <c r="M14" s="4">
        <f t="shared" si="2"/>
        <v>107117609</v>
      </c>
      <c r="N14" s="4">
        <v>9499.3662809310499</v>
      </c>
      <c r="P14">
        <v>2010</v>
      </c>
      <c r="Q14" s="9">
        <v>17.600000000000001</v>
      </c>
      <c r="R14" s="4">
        <f t="shared" ref="R14:R22" si="3">+S14*Q14*1000</f>
        <v>37716800</v>
      </c>
      <c r="S14" s="4">
        <v>2143</v>
      </c>
    </row>
    <row r="15" spans="1:19" x14ac:dyDescent="0.25">
      <c r="A15">
        <v>2011</v>
      </c>
      <c r="B15" s="2">
        <v>114.063164</v>
      </c>
      <c r="C15" s="4">
        <f t="shared" si="0"/>
        <v>348355027</v>
      </c>
      <c r="D15" s="4">
        <v>3054.0536908129252</v>
      </c>
      <c r="F15">
        <v>2011</v>
      </c>
      <c r="G15" s="2">
        <v>132.81563200000002</v>
      </c>
      <c r="H15" s="4">
        <f t="shared" si="1"/>
        <v>314736160.99999994</v>
      </c>
      <c r="I15" s="4">
        <v>2369.722270342394</v>
      </c>
      <c r="K15">
        <v>2011</v>
      </c>
      <c r="L15" s="2">
        <v>17.538883000000002</v>
      </c>
      <c r="M15" s="4">
        <f t="shared" si="2"/>
        <v>158437909</v>
      </c>
      <c r="N15" s="4">
        <v>9033.5233435333357</v>
      </c>
      <c r="P15">
        <v>2011</v>
      </c>
      <c r="Q15" s="9">
        <v>39.1</v>
      </c>
      <c r="R15" s="4">
        <f t="shared" si="3"/>
        <v>102833000</v>
      </c>
      <c r="S15" s="4">
        <v>2630</v>
      </c>
    </row>
    <row r="16" spans="1:19" x14ac:dyDescent="0.25">
      <c r="A16">
        <v>2012</v>
      </c>
      <c r="B16" s="2">
        <v>80.355953999999997</v>
      </c>
      <c r="C16" s="4">
        <f t="shared" si="0"/>
        <v>245874694.00000003</v>
      </c>
      <c r="D16" s="4">
        <v>3059.8192387834761</v>
      </c>
      <c r="F16">
        <v>2012</v>
      </c>
      <c r="G16" s="2">
        <v>150.984669</v>
      </c>
      <c r="H16" s="4">
        <f t="shared" si="1"/>
        <v>394749983.99999994</v>
      </c>
      <c r="I16" s="4">
        <v>2614.5037546825365</v>
      </c>
      <c r="K16">
        <v>2012</v>
      </c>
      <c r="L16" s="2">
        <v>15.906568999999999</v>
      </c>
      <c r="M16" s="4">
        <f t="shared" si="2"/>
        <v>117869075</v>
      </c>
      <c r="N16" s="4">
        <v>7410.087932853402</v>
      </c>
      <c r="P16">
        <v>2012</v>
      </c>
      <c r="Q16" s="9">
        <v>61.9</v>
      </c>
      <c r="R16" s="4">
        <f t="shared" si="3"/>
        <v>162487500</v>
      </c>
      <c r="S16" s="4">
        <v>2625</v>
      </c>
    </row>
    <row r="17" spans="1:19" x14ac:dyDescent="0.25">
      <c r="A17">
        <v>2013</v>
      </c>
      <c r="B17" s="2">
        <v>114.852091</v>
      </c>
      <c r="C17" s="4">
        <f t="shared" si="0"/>
        <v>336784836</v>
      </c>
      <c r="D17" s="4">
        <v>2932.3352589201008</v>
      </c>
      <c r="F17">
        <v>2013</v>
      </c>
      <c r="G17" s="2">
        <v>160.907476</v>
      </c>
      <c r="H17" s="4">
        <f t="shared" si="1"/>
        <v>362165394</v>
      </c>
      <c r="I17" s="4">
        <v>2250.767975504134</v>
      </c>
      <c r="K17">
        <v>2013</v>
      </c>
      <c r="L17" s="2">
        <v>14.967281000000002</v>
      </c>
      <c r="M17" s="4">
        <f t="shared" si="2"/>
        <v>114239238</v>
      </c>
      <c r="N17" s="4">
        <v>7632.5979314479355</v>
      </c>
      <c r="P17">
        <v>2013</v>
      </c>
      <c r="Q17" s="9">
        <v>63.9</v>
      </c>
      <c r="R17" s="4">
        <f t="shared" si="3"/>
        <v>140004900</v>
      </c>
      <c r="S17" s="4">
        <v>2191</v>
      </c>
    </row>
    <row r="18" spans="1:19" x14ac:dyDescent="0.25">
      <c r="A18">
        <v>2014</v>
      </c>
      <c r="B18" s="2">
        <v>131.81858499999998</v>
      </c>
      <c r="C18" s="4">
        <f t="shared" si="0"/>
        <v>379640351</v>
      </c>
      <c r="D18" s="4">
        <v>2880.0214400723544</v>
      </c>
      <c r="F18">
        <v>2014</v>
      </c>
      <c r="G18" s="2">
        <v>160.90552100000002</v>
      </c>
      <c r="H18" s="4">
        <f t="shared" si="1"/>
        <v>370725651</v>
      </c>
      <c r="I18" s="4">
        <v>2303.9958398941449</v>
      </c>
      <c r="K18">
        <v>2014</v>
      </c>
      <c r="L18" s="2">
        <v>21.777667000000001</v>
      </c>
      <c r="M18" s="4">
        <f t="shared" si="2"/>
        <v>152831572</v>
      </c>
      <c r="N18" s="4">
        <v>7017.8119630537094</v>
      </c>
      <c r="P18">
        <v>2014</v>
      </c>
      <c r="Q18" s="9">
        <v>70.5</v>
      </c>
      <c r="R18" s="4">
        <f t="shared" si="3"/>
        <v>151575000</v>
      </c>
      <c r="S18" s="4">
        <v>2150</v>
      </c>
    </row>
    <row r="19" spans="1:19" x14ac:dyDescent="0.25">
      <c r="A19">
        <v>2015</v>
      </c>
      <c r="B19" s="2">
        <v>124.152537</v>
      </c>
      <c r="C19" s="4">
        <f t="shared" si="0"/>
        <v>341562545</v>
      </c>
      <c r="D19" s="4">
        <v>2751.1523586505527</v>
      </c>
      <c r="F19">
        <v>2015</v>
      </c>
      <c r="G19" s="2">
        <v>171.51329000000001</v>
      </c>
      <c r="H19" s="4">
        <f t="shared" si="1"/>
        <v>406665807</v>
      </c>
      <c r="I19" s="4">
        <v>2371.0454565940631</v>
      </c>
      <c r="K19">
        <v>2015</v>
      </c>
      <c r="L19" s="2">
        <v>20.278616999999997</v>
      </c>
      <c r="M19" s="4">
        <f t="shared" si="2"/>
        <v>152078465</v>
      </c>
      <c r="N19" s="4">
        <v>7499.4495433293114</v>
      </c>
      <c r="P19">
        <v>2015</v>
      </c>
      <c r="Q19" s="9">
        <v>53.1</v>
      </c>
      <c r="R19" s="4">
        <f t="shared" si="3"/>
        <v>114536700</v>
      </c>
      <c r="S19" s="4">
        <v>2157</v>
      </c>
    </row>
    <row r="20" spans="1:19" x14ac:dyDescent="0.25">
      <c r="A20">
        <v>2016</v>
      </c>
      <c r="B20" s="2">
        <v>127.31885799999999</v>
      </c>
      <c r="C20" s="4">
        <f t="shared" si="0"/>
        <v>331432737.99999994</v>
      </c>
      <c r="D20" s="4">
        <v>2603.1708358552823</v>
      </c>
      <c r="F20">
        <v>2016</v>
      </c>
      <c r="G20" s="2">
        <v>177.83637100000001</v>
      </c>
      <c r="H20" s="4">
        <f t="shared" si="1"/>
        <v>419322024</v>
      </c>
      <c r="I20" s="4">
        <v>2357.9092490590688</v>
      </c>
      <c r="K20">
        <v>2016</v>
      </c>
      <c r="L20" s="2">
        <v>14.06</v>
      </c>
      <c r="M20" s="4">
        <v>111051105</v>
      </c>
      <c r="N20" s="4">
        <v>7883.8972188155813</v>
      </c>
      <c r="P20">
        <v>2016</v>
      </c>
      <c r="Q20" s="9">
        <v>51.3</v>
      </c>
      <c r="R20" s="4">
        <f t="shared" si="3"/>
        <v>106806599.99999999</v>
      </c>
      <c r="S20" s="4">
        <v>2082</v>
      </c>
    </row>
    <row r="21" spans="1:19" x14ac:dyDescent="0.25">
      <c r="A21">
        <v>2017</v>
      </c>
      <c r="B21" s="3">
        <v>130.69999999999999</v>
      </c>
      <c r="C21" s="4">
        <f t="shared" si="0"/>
        <v>329625399.99999994</v>
      </c>
      <c r="D21" s="4">
        <v>2522</v>
      </c>
      <c r="F21">
        <v>2017</v>
      </c>
      <c r="G21" s="3">
        <v>185.3</v>
      </c>
      <c r="H21" s="4">
        <f t="shared" si="1"/>
        <v>426745900</v>
      </c>
      <c r="I21" s="4">
        <v>2303</v>
      </c>
      <c r="K21">
        <v>2017</v>
      </c>
      <c r="L21" s="3">
        <v>18.5</v>
      </c>
      <c r="M21" s="4">
        <f t="shared" si="2"/>
        <v>111906500</v>
      </c>
      <c r="N21" s="4">
        <v>6049</v>
      </c>
      <c r="P21">
        <v>2017</v>
      </c>
      <c r="Q21" s="9">
        <v>53.2</v>
      </c>
      <c r="R21" s="4">
        <f t="shared" si="3"/>
        <v>113262800</v>
      </c>
      <c r="S21" s="4">
        <v>2129</v>
      </c>
    </row>
    <row r="22" spans="1:19" x14ac:dyDescent="0.25">
      <c r="A22">
        <v>2018</v>
      </c>
      <c r="B22" s="3">
        <v>140.1</v>
      </c>
      <c r="C22" s="4">
        <f t="shared" si="0"/>
        <v>366781800</v>
      </c>
      <c r="D22" s="4">
        <v>2618</v>
      </c>
      <c r="F22">
        <v>2018</v>
      </c>
      <c r="G22" s="3">
        <v>185.8</v>
      </c>
      <c r="H22" s="4">
        <f t="shared" si="1"/>
        <v>478249200</v>
      </c>
      <c r="I22" s="4">
        <v>2574</v>
      </c>
      <c r="K22">
        <v>2018</v>
      </c>
      <c r="L22" s="3">
        <v>22.2</v>
      </c>
      <c r="M22" s="4">
        <f t="shared" si="2"/>
        <v>152047800</v>
      </c>
      <c r="N22" s="4">
        <v>6849</v>
      </c>
      <c r="P22">
        <v>2018</v>
      </c>
      <c r="Q22" s="9">
        <v>55.8</v>
      </c>
      <c r="R22" s="4">
        <f t="shared" si="3"/>
        <v>107415000</v>
      </c>
      <c r="S22" s="4">
        <v>1925</v>
      </c>
    </row>
    <row r="23" spans="1:19" x14ac:dyDescent="0.25">
      <c r="A23">
        <v>2019</v>
      </c>
      <c r="B23" s="3">
        <f>+B68+B69</f>
        <v>132.55160000000001</v>
      </c>
      <c r="C23" s="4">
        <f>+C68+C69</f>
        <v>400469152</v>
      </c>
      <c r="D23" s="4">
        <f>+C23/B23/1000</f>
        <v>3021.2321239426756</v>
      </c>
      <c r="F23">
        <v>2019</v>
      </c>
      <c r="G23" s="3">
        <f>+G68+G69</f>
        <v>174.12700000000001</v>
      </c>
      <c r="H23" s="4">
        <f>+H68+H69</f>
        <v>476837046</v>
      </c>
      <c r="I23" s="4">
        <f>+H23/G23/1000</f>
        <v>2738.4440437152189</v>
      </c>
      <c r="K23">
        <v>2019</v>
      </c>
      <c r="L23" s="3">
        <f>+L68+L69</f>
        <v>27.029</v>
      </c>
      <c r="M23" s="4">
        <f>+M68+M69</f>
        <v>146545353</v>
      </c>
      <c r="N23" s="4">
        <f>+M23/L23/1000</f>
        <v>5421.7822708942249</v>
      </c>
      <c r="P23">
        <v>2019</v>
      </c>
      <c r="Q23" s="3">
        <f>+Q68+Q69</f>
        <v>39.313000000000002</v>
      </c>
      <c r="R23" s="4">
        <f>+R68+R69</f>
        <v>76077661</v>
      </c>
      <c r="S23" s="4">
        <f>+R23/Q23/1000</f>
        <v>1935.1782107699742</v>
      </c>
    </row>
    <row r="24" spans="1:19" x14ac:dyDescent="0.25">
      <c r="A24">
        <v>2020</v>
      </c>
      <c r="B24" s="3">
        <f>+B70+B71</f>
        <v>105.732</v>
      </c>
      <c r="C24" s="4">
        <f>+C70+C71</f>
        <v>335764658</v>
      </c>
      <c r="D24" s="4">
        <f>+C24/B24/1000</f>
        <v>3175.6200393447584</v>
      </c>
      <c r="F24">
        <v>2020</v>
      </c>
      <c r="G24" s="3">
        <f>+G70+G71</f>
        <v>151.899</v>
      </c>
      <c r="H24" s="4">
        <f>+H70+H71</f>
        <v>397618156</v>
      </c>
      <c r="I24" s="4">
        <f>+H24/G24/1000</f>
        <v>2617.6482794488443</v>
      </c>
      <c r="K24">
        <v>2020</v>
      </c>
      <c r="L24" s="3">
        <f>+L70+L71</f>
        <v>23.513000000000002</v>
      </c>
      <c r="M24" s="4">
        <f>+M70+M71</f>
        <v>129682609</v>
      </c>
      <c r="N24" s="4">
        <f>+M24/L24/1000</f>
        <v>5515.3578445966059</v>
      </c>
      <c r="P24">
        <v>2020</v>
      </c>
      <c r="Q24" s="3">
        <f>+Q70+Q71</f>
        <v>32.564999999999998</v>
      </c>
      <c r="R24" s="4">
        <f>+R70+R71</f>
        <v>55894040</v>
      </c>
      <c r="S24" s="4">
        <f>+R24/Q24/1000</f>
        <v>1716.383847689237</v>
      </c>
    </row>
    <row r="25" spans="1:19" s="25" customFormat="1" x14ac:dyDescent="0.25">
      <c r="A25">
        <v>2021</v>
      </c>
      <c r="B25" s="43">
        <f>+B72+B73</f>
        <v>94.371000000000009</v>
      </c>
      <c r="C25" s="4">
        <f>+C72+C73</f>
        <v>305394034</v>
      </c>
      <c r="D25" s="4">
        <f>+C25/B25/1000</f>
        <v>3236.1004333958522</v>
      </c>
      <c r="F25">
        <v>2021</v>
      </c>
      <c r="G25" s="43">
        <f>+G72+G73</f>
        <v>167.66699999999997</v>
      </c>
      <c r="H25" s="4">
        <f>+H72+H73</f>
        <v>444245957</v>
      </c>
      <c r="I25" s="4">
        <f>+H25/G25/1000</f>
        <v>2649.5730048250407</v>
      </c>
      <c r="K25">
        <v>2021</v>
      </c>
      <c r="L25" s="43">
        <f>+L72+L73</f>
        <v>15.869</v>
      </c>
      <c r="M25" s="4">
        <f>+M72+M73</f>
        <v>88337153</v>
      </c>
      <c r="N25" s="4">
        <f t="shared" ref="N25:N28" si="4">+M25/L25/1000</f>
        <v>5566.6490011973028</v>
      </c>
      <c r="P25">
        <v>2021</v>
      </c>
      <c r="Q25" s="43">
        <f>+Q72+Q73</f>
        <v>22.882999999999999</v>
      </c>
      <c r="R25" s="4">
        <f>+R72+R73</f>
        <v>37466968</v>
      </c>
      <c r="S25" s="4">
        <f>+R25/Q25/1000</f>
        <v>1637.3276231263385</v>
      </c>
    </row>
    <row r="26" spans="1:19" s="25" customFormat="1" x14ac:dyDescent="0.25">
      <c r="A26">
        <v>2022</v>
      </c>
      <c r="B26" s="43">
        <f>+B74+B75</f>
        <v>79.269902999999999</v>
      </c>
      <c r="C26" s="4">
        <f>+C74+C75</f>
        <v>296825167</v>
      </c>
      <c r="D26" s="4">
        <f>+C26/(B26*1000)</f>
        <v>3744.4875768297584</v>
      </c>
      <c r="F26">
        <v>2022</v>
      </c>
      <c r="G26" s="43">
        <f>+G74+G75</f>
        <v>142.64050399999999</v>
      </c>
      <c r="H26" s="4">
        <f>+H74+H75</f>
        <v>433251525</v>
      </c>
      <c r="I26" s="4">
        <f t="shared" ref="I26:I28" si="5">+H26/G26/1000</f>
        <v>3037.3667566401759</v>
      </c>
      <c r="K26">
        <v>2022</v>
      </c>
      <c r="L26" s="43">
        <f>+L74+L75</f>
        <v>14.033348</v>
      </c>
      <c r="M26" s="4">
        <f>+M74+M75</f>
        <v>74520349</v>
      </c>
      <c r="N26" s="4">
        <f t="shared" si="4"/>
        <v>5310.2330961934385</v>
      </c>
      <c r="P26">
        <v>2022</v>
      </c>
      <c r="Q26" s="43">
        <f>+Q74+Q75</f>
        <v>32.748947999999999</v>
      </c>
      <c r="R26" s="4">
        <f>+R74+R75</f>
        <v>67676310</v>
      </c>
      <c r="S26" s="4">
        <f>+R26/(Q26*1000)</f>
        <v>2066.5185947347072</v>
      </c>
    </row>
    <row r="27" spans="1:19" s="25" customFormat="1" x14ac:dyDescent="0.25">
      <c r="A27">
        <v>2023</v>
      </c>
      <c r="B27" s="43">
        <v>90.7</v>
      </c>
      <c r="C27" s="4">
        <v>347340689</v>
      </c>
      <c r="D27" s="4">
        <f>+C27/(B27*1000)</f>
        <v>3829.5555567805955</v>
      </c>
      <c r="F27">
        <v>2023</v>
      </c>
      <c r="G27" s="43">
        <f>+G76+G77</f>
        <v>177</v>
      </c>
      <c r="H27" s="4">
        <v>472875918</v>
      </c>
      <c r="I27" s="4">
        <f t="shared" si="5"/>
        <v>2671.6153559322038</v>
      </c>
      <c r="K27">
        <v>2023</v>
      </c>
      <c r="L27" s="43">
        <v>17</v>
      </c>
      <c r="M27" s="4">
        <v>95424110</v>
      </c>
      <c r="N27" s="4">
        <f t="shared" si="4"/>
        <v>5613.1829411764702</v>
      </c>
      <c r="P27">
        <v>2023</v>
      </c>
      <c r="Q27" s="43">
        <v>34.700000000000003</v>
      </c>
      <c r="R27" s="4">
        <v>73334802</v>
      </c>
      <c r="S27" s="4">
        <f t="shared" ref="S27:S28" si="6">+R27/(Q27*1000)</f>
        <v>2113.3948703170031</v>
      </c>
    </row>
    <row r="28" spans="1:19" s="25" customFormat="1" x14ac:dyDescent="0.25">
      <c r="A28">
        <v>2024</v>
      </c>
      <c r="B28" s="43">
        <f>+B78+B79</f>
        <v>103.3</v>
      </c>
      <c r="C28" s="4">
        <v>346564601</v>
      </c>
      <c r="D28" s="4">
        <f>+C28/(B28*1000)</f>
        <v>3354.9332139399808</v>
      </c>
      <c r="F28">
        <v>2024</v>
      </c>
      <c r="G28" s="43">
        <f>+G78+G79</f>
        <v>154.19999999999999</v>
      </c>
      <c r="H28" s="43">
        <f>+H78+H79</f>
        <v>369759099</v>
      </c>
      <c r="I28" s="4">
        <f t="shared" si="5"/>
        <v>2397.9189299610894</v>
      </c>
      <c r="K28">
        <v>2024</v>
      </c>
      <c r="L28" s="43">
        <f>+L78+L79</f>
        <v>20.599999999999998</v>
      </c>
      <c r="M28" s="43">
        <f>+M78+M79</f>
        <v>122601895</v>
      </c>
      <c r="N28" s="4">
        <f t="shared" si="4"/>
        <v>5951.5483009708751</v>
      </c>
      <c r="P28">
        <v>2024</v>
      </c>
      <c r="Q28" s="43">
        <f>+Q78+Q79</f>
        <v>45.3</v>
      </c>
      <c r="R28" s="4">
        <f>+R78+R79</f>
        <v>84743672</v>
      </c>
      <c r="S28" s="4">
        <f t="shared" si="6"/>
        <v>1870.7212362030905</v>
      </c>
    </row>
    <row r="29" spans="1:19" s="25" customFormat="1" x14ac:dyDescent="0.25"/>
    <row r="30" spans="1:19" x14ac:dyDescent="0.25">
      <c r="A30" t="s">
        <v>42</v>
      </c>
      <c r="C30" s="24" t="s">
        <v>4</v>
      </c>
      <c r="F30" s="81"/>
      <c r="G30" s="81"/>
      <c r="H30" t="s">
        <v>1</v>
      </c>
      <c r="J30" s="81"/>
      <c r="K30" s="81"/>
      <c r="M30" t="s">
        <v>0</v>
      </c>
      <c r="Q30" s="81" t="s">
        <v>93</v>
      </c>
      <c r="R30" s="81"/>
    </row>
    <row r="31" spans="1:19" x14ac:dyDescent="0.25">
      <c r="B31" s="5" t="s">
        <v>82</v>
      </c>
      <c r="C31" s="5" t="s">
        <v>5</v>
      </c>
      <c r="D31" s="5" t="s">
        <v>3</v>
      </c>
      <c r="E31" s="5"/>
      <c r="G31" s="5" t="s">
        <v>82</v>
      </c>
      <c r="H31" s="5" t="s">
        <v>5</v>
      </c>
      <c r="I31" s="5" t="s">
        <v>3</v>
      </c>
      <c r="L31" s="5" t="s">
        <v>82</v>
      </c>
      <c r="M31" s="5" t="s">
        <v>5</v>
      </c>
      <c r="N31" s="5" t="s">
        <v>3</v>
      </c>
      <c r="O31" s="5"/>
      <c r="Q31" s="5" t="s">
        <v>83</v>
      </c>
      <c r="R31" s="5" t="s">
        <v>5</v>
      </c>
    </row>
    <row r="32" spans="1:19" x14ac:dyDescent="0.25">
      <c r="A32" t="s">
        <v>6</v>
      </c>
      <c r="B32" s="41">
        <v>16.697900000000001</v>
      </c>
      <c r="C32" s="4">
        <v>35112296</v>
      </c>
      <c r="D32" s="4"/>
      <c r="F32" t="s">
        <v>6</v>
      </c>
      <c r="G32" s="43">
        <v>72.073400000000007</v>
      </c>
      <c r="H32" s="4">
        <v>118618340</v>
      </c>
      <c r="I32" s="4">
        <f t="shared" ref="I32:I66" si="7">+H32/(G32*1000)</f>
        <v>1645.799143650778</v>
      </c>
      <c r="K32" t="s">
        <v>6</v>
      </c>
      <c r="L32" s="10">
        <v>21.3691</v>
      </c>
      <c r="M32" s="8">
        <v>312526090</v>
      </c>
      <c r="N32" s="4">
        <f t="shared" ref="N32:N66" si="8">+M32/(L32*1000)</f>
        <v>14625.140506619371</v>
      </c>
    </row>
    <row r="33" spans="1:14" x14ac:dyDescent="0.25">
      <c r="A33" t="s">
        <v>7</v>
      </c>
      <c r="B33" s="41">
        <v>47.090925999999996</v>
      </c>
      <c r="C33" s="4">
        <v>94863710</v>
      </c>
      <c r="D33" s="4">
        <v>2014.4796048393698</v>
      </c>
      <c r="F33" t="s">
        <v>7</v>
      </c>
      <c r="G33" s="43">
        <v>89.000503999999992</v>
      </c>
      <c r="H33" s="4">
        <v>146717353.99999997</v>
      </c>
      <c r="I33" s="4">
        <v>1648.5002601783019</v>
      </c>
      <c r="K33" t="s">
        <v>7</v>
      </c>
      <c r="L33" s="10">
        <v>4.4856380000000016</v>
      </c>
      <c r="M33" s="8">
        <v>37636176</v>
      </c>
      <c r="N33" s="4">
        <v>8390.3730082543407</v>
      </c>
    </row>
    <row r="34" spans="1:14" x14ac:dyDescent="0.25">
      <c r="A34" t="s">
        <v>8</v>
      </c>
      <c r="B34" s="41">
        <v>23.910699999999999</v>
      </c>
      <c r="C34" s="4">
        <v>49795648</v>
      </c>
      <c r="D34" s="4">
        <f t="shared" ref="D34:D66" si="9">+C34/(B34*1000)</f>
        <v>2082.5675534384191</v>
      </c>
      <c r="F34" t="s">
        <v>8</v>
      </c>
      <c r="G34" s="43">
        <v>60.125799999999998</v>
      </c>
      <c r="H34" s="4">
        <v>101513686</v>
      </c>
      <c r="I34" s="4">
        <f t="shared" si="7"/>
        <v>1688.3548493325661</v>
      </c>
      <c r="K34" t="s">
        <v>8</v>
      </c>
      <c r="L34" s="10">
        <v>22.908899999999999</v>
      </c>
      <c r="M34" s="8">
        <v>251453263</v>
      </c>
      <c r="N34" s="4">
        <f t="shared" si="8"/>
        <v>10976.225964581452</v>
      </c>
    </row>
    <row r="35" spans="1:14" x14ac:dyDescent="0.25">
      <c r="A35" t="s">
        <v>9</v>
      </c>
      <c r="B35" s="41">
        <v>50.632434999999994</v>
      </c>
      <c r="C35" s="4">
        <v>111905553</v>
      </c>
      <c r="D35" s="4">
        <v>2210.1554665502463</v>
      </c>
      <c r="F35" t="s">
        <v>9</v>
      </c>
      <c r="G35" s="43">
        <v>73.971915999999993</v>
      </c>
      <c r="H35" s="4">
        <v>150073761</v>
      </c>
      <c r="I35" s="4">
        <v>2028.7937519422912</v>
      </c>
      <c r="K35" t="s">
        <v>9</v>
      </c>
      <c r="L35" s="10">
        <v>4.6857009999999981</v>
      </c>
      <c r="M35" s="8">
        <v>35735584</v>
      </c>
      <c r="N35" s="4">
        <v>7626.5182093351696</v>
      </c>
    </row>
    <row r="36" spans="1:14" x14ac:dyDescent="0.25">
      <c r="A36" t="s">
        <v>10</v>
      </c>
      <c r="B36" s="41">
        <v>20.800999999999998</v>
      </c>
      <c r="C36" s="4">
        <v>42213757</v>
      </c>
      <c r="D36" s="4">
        <f t="shared" si="9"/>
        <v>2029.4099802894091</v>
      </c>
      <c r="F36" t="s">
        <v>10</v>
      </c>
      <c r="G36" s="43">
        <v>57.622700000000002</v>
      </c>
      <c r="H36" s="4">
        <v>112598658</v>
      </c>
      <c r="I36" s="4">
        <f t="shared" si="7"/>
        <v>1954.067719839577</v>
      </c>
      <c r="K36" t="s">
        <v>10</v>
      </c>
      <c r="L36" s="10">
        <v>18.642099999999999</v>
      </c>
      <c r="M36" s="8">
        <v>255367427</v>
      </c>
      <c r="N36" s="4">
        <f t="shared" si="8"/>
        <v>13698.42598205138</v>
      </c>
    </row>
    <row r="37" spans="1:14" x14ac:dyDescent="0.25">
      <c r="A37" t="s">
        <v>11</v>
      </c>
      <c r="B37" s="41">
        <v>49.56354300000001</v>
      </c>
      <c r="C37" s="4">
        <v>90457631</v>
      </c>
      <c r="D37" s="4">
        <v>1825.0840340449427</v>
      </c>
      <c r="F37" t="s">
        <v>11</v>
      </c>
      <c r="G37" s="43">
        <v>81.135536000000002</v>
      </c>
      <c r="H37" s="4">
        <v>143903951.00000003</v>
      </c>
      <c r="I37" s="4">
        <v>1773.6242107280837</v>
      </c>
      <c r="K37" t="s">
        <v>11</v>
      </c>
      <c r="L37" s="10">
        <v>3.0872020000000013</v>
      </c>
      <c r="M37" s="8">
        <v>33014829</v>
      </c>
      <c r="N37" s="4">
        <v>10694.094199213394</v>
      </c>
    </row>
    <row r="38" spans="1:14" x14ac:dyDescent="0.25">
      <c r="A38" t="s">
        <v>12</v>
      </c>
      <c r="B38" s="41">
        <v>33.604700000000001</v>
      </c>
      <c r="C38" s="4">
        <v>68825121</v>
      </c>
      <c r="D38" s="4">
        <f t="shared" si="9"/>
        <v>2048.0802090183811</v>
      </c>
      <c r="F38" t="s">
        <v>12</v>
      </c>
      <c r="G38" s="43">
        <v>61.5563</v>
      </c>
      <c r="H38" s="4">
        <v>95960489</v>
      </c>
      <c r="I38" s="4">
        <f t="shared" si="7"/>
        <v>1558.9060583563339</v>
      </c>
      <c r="K38" t="s">
        <v>12</v>
      </c>
      <c r="L38" s="10">
        <v>21.805599999999998</v>
      </c>
      <c r="M38" s="8">
        <v>261818590</v>
      </c>
      <c r="N38" s="4">
        <f t="shared" si="8"/>
        <v>12006.9427119639</v>
      </c>
    </row>
    <row r="39" spans="1:14" x14ac:dyDescent="0.25">
      <c r="A39" t="s">
        <v>30</v>
      </c>
      <c r="B39" s="41">
        <v>70.478433999999993</v>
      </c>
      <c r="C39" s="4">
        <v>143420274</v>
      </c>
      <c r="D39" s="4">
        <v>2034.9526211096008</v>
      </c>
      <c r="F39" t="s">
        <v>30</v>
      </c>
      <c r="G39" s="43">
        <v>100.41480999999999</v>
      </c>
      <c r="H39" s="4">
        <v>153791107</v>
      </c>
      <c r="I39" s="4">
        <v>1531.5580142012918</v>
      </c>
      <c r="K39" t="s">
        <v>30</v>
      </c>
      <c r="L39" s="10">
        <v>2.6768680000000025</v>
      </c>
      <c r="M39" s="8">
        <v>25777435.99999994</v>
      </c>
      <c r="N39" s="4">
        <v>9629.7000823349954</v>
      </c>
    </row>
    <row r="40" spans="1:14" x14ac:dyDescent="0.25">
      <c r="A40" t="s">
        <v>13</v>
      </c>
      <c r="B40" s="41">
        <v>31.0855</v>
      </c>
      <c r="C40" s="4">
        <v>63354810</v>
      </c>
      <c r="D40" s="4">
        <f t="shared" si="9"/>
        <v>2038.0823856782101</v>
      </c>
      <c r="F40" t="s">
        <v>13</v>
      </c>
      <c r="G40" s="43">
        <v>75.748599999999996</v>
      </c>
      <c r="H40" s="4">
        <v>154655867</v>
      </c>
      <c r="I40" s="4">
        <f t="shared" si="7"/>
        <v>2041.6993449383885</v>
      </c>
      <c r="K40" t="s">
        <v>13</v>
      </c>
      <c r="L40" s="10">
        <v>24.2666</v>
      </c>
      <c r="M40" s="8">
        <v>293410280</v>
      </c>
      <c r="N40" s="4">
        <f t="shared" si="8"/>
        <v>12091.116184385121</v>
      </c>
    </row>
    <row r="41" spans="1:14" x14ac:dyDescent="0.25">
      <c r="A41" t="s">
        <v>14</v>
      </c>
      <c r="B41" s="41">
        <v>49.662185000000008</v>
      </c>
      <c r="C41" s="4">
        <v>118522187</v>
      </c>
      <c r="D41" s="4">
        <v>2386.56811012242</v>
      </c>
      <c r="F41" t="s">
        <v>14</v>
      </c>
      <c r="G41" s="43">
        <v>110.982175</v>
      </c>
      <c r="H41" s="4">
        <v>231736359.99999994</v>
      </c>
      <c r="I41" s="4">
        <v>2088.0502657296088</v>
      </c>
      <c r="K41" t="s">
        <v>14</v>
      </c>
      <c r="L41" s="10">
        <v>3.3103109999999987</v>
      </c>
      <c r="M41" s="8">
        <v>35629650</v>
      </c>
      <c r="N41" s="4">
        <v>10763.233424291559</v>
      </c>
    </row>
    <row r="42" spans="1:14" x14ac:dyDescent="0.25">
      <c r="A42" t="s">
        <v>15</v>
      </c>
      <c r="B42" s="41">
        <v>28.7377</v>
      </c>
      <c r="C42" s="4">
        <v>72651518</v>
      </c>
      <c r="D42" s="4">
        <f t="shared" si="9"/>
        <v>2528.0909049784777</v>
      </c>
      <c r="F42" t="s">
        <v>15</v>
      </c>
      <c r="G42" s="43">
        <v>67.749600000000001</v>
      </c>
      <c r="H42" s="4">
        <v>142725528</v>
      </c>
      <c r="I42" s="4">
        <f t="shared" si="7"/>
        <v>2106.6622976371814</v>
      </c>
      <c r="K42" t="s">
        <v>15</v>
      </c>
      <c r="L42" s="10">
        <v>27.181699999999999</v>
      </c>
      <c r="M42" s="8">
        <v>292374564</v>
      </c>
      <c r="N42" s="4">
        <f t="shared" si="8"/>
        <v>10756.301629405078</v>
      </c>
    </row>
    <row r="43" spans="1:14" x14ac:dyDescent="0.25">
      <c r="A43" t="s">
        <v>16</v>
      </c>
      <c r="B43" s="41">
        <v>59.097138000000001</v>
      </c>
      <c r="C43" s="4">
        <v>161160518.00000003</v>
      </c>
      <c r="D43" s="4">
        <v>2727.0443790357504</v>
      </c>
      <c r="F43" t="s">
        <v>16</v>
      </c>
      <c r="G43" s="43">
        <v>95.862011999999979</v>
      </c>
      <c r="H43" s="4">
        <v>189054217</v>
      </c>
      <c r="I43" s="4">
        <v>1972.1494787737197</v>
      </c>
      <c r="K43" t="s">
        <v>16</v>
      </c>
      <c r="L43" s="10">
        <v>2.7531679999999987</v>
      </c>
      <c r="M43" s="8">
        <v>21948612</v>
      </c>
      <c r="N43" s="4">
        <v>7972.1295612908507</v>
      </c>
    </row>
    <row r="44" spans="1:14" x14ac:dyDescent="0.25">
      <c r="A44" t="s">
        <v>32</v>
      </c>
      <c r="B44" s="41">
        <v>43.828099999999999</v>
      </c>
      <c r="C44" s="4">
        <v>118464801</v>
      </c>
      <c r="D44" s="4">
        <f t="shared" si="9"/>
        <v>2702.9417428544702</v>
      </c>
      <c r="F44" t="s">
        <v>32</v>
      </c>
      <c r="G44" s="43">
        <v>51.678199999999997</v>
      </c>
      <c r="H44" s="4">
        <v>103279396</v>
      </c>
      <c r="I44" s="4">
        <f t="shared" si="7"/>
        <v>1998.5099326214925</v>
      </c>
      <c r="K44" t="s">
        <v>32</v>
      </c>
      <c r="L44" s="10">
        <v>25.822800000000001</v>
      </c>
      <c r="M44" s="8">
        <v>239909466</v>
      </c>
      <c r="N44" s="4">
        <f t="shared" si="8"/>
        <v>9290.6062084669356</v>
      </c>
    </row>
    <row r="45" spans="1:14" x14ac:dyDescent="0.25">
      <c r="A45" t="s">
        <v>18</v>
      </c>
      <c r="B45" s="41">
        <v>60.822664999999994</v>
      </c>
      <c r="C45" s="4">
        <v>173126788.99999994</v>
      </c>
      <c r="D45" s="4">
        <v>2846.4189952873649</v>
      </c>
      <c r="F45" t="s">
        <v>18</v>
      </c>
      <c r="G45" s="43">
        <v>74.099829</v>
      </c>
      <c r="H45" s="4">
        <v>154504570.99999997</v>
      </c>
      <c r="I45" s="4">
        <v>2085.0867415631956</v>
      </c>
      <c r="K45" t="s">
        <v>18</v>
      </c>
      <c r="L45" s="10">
        <v>3.9854580000000013</v>
      </c>
      <c r="M45" s="8">
        <v>35564676</v>
      </c>
      <c r="N45" s="4">
        <v>8923.6107870161941</v>
      </c>
    </row>
    <row r="46" spans="1:14" x14ac:dyDescent="0.25">
      <c r="A46" t="s">
        <v>17</v>
      </c>
      <c r="B46" s="41">
        <v>33.731099999999998</v>
      </c>
      <c r="C46" s="4">
        <v>108412997</v>
      </c>
      <c r="D46" s="4">
        <f t="shared" si="9"/>
        <v>3214.0368087610545</v>
      </c>
      <c r="F46" t="s">
        <v>17</v>
      </c>
      <c r="G46" s="43">
        <v>43.310200000000002</v>
      </c>
      <c r="H46" s="4">
        <v>80617706</v>
      </c>
      <c r="I46" s="4">
        <f t="shared" si="7"/>
        <v>1861.4023024599285</v>
      </c>
      <c r="K46" t="s">
        <v>17</v>
      </c>
      <c r="L46" s="10">
        <v>17.297999999999998</v>
      </c>
      <c r="M46" s="8">
        <v>161157378</v>
      </c>
      <c r="N46" s="4">
        <f t="shared" si="8"/>
        <v>9316.5324314949703</v>
      </c>
    </row>
    <row r="47" spans="1:14" x14ac:dyDescent="0.25">
      <c r="A47" t="s">
        <v>19</v>
      </c>
      <c r="B47" s="41">
        <v>54.443455999999998</v>
      </c>
      <c r="C47" s="4">
        <v>194908883</v>
      </c>
      <c r="D47" s="4">
        <v>3580.0240712125255</v>
      </c>
      <c r="F47" t="s">
        <v>19</v>
      </c>
      <c r="G47" s="43">
        <v>54.158271000000006</v>
      </c>
      <c r="H47" s="4">
        <v>98895512</v>
      </c>
      <c r="I47" s="4">
        <v>1826.0463300240879</v>
      </c>
      <c r="K47" t="s">
        <v>19</v>
      </c>
      <c r="L47" s="10">
        <v>2.5266690000000018</v>
      </c>
      <c r="M47" s="8">
        <v>22702468.99999997</v>
      </c>
      <c r="N47" s="4">
        <v>8985.1377445957332</v>
      </c>
    </row>
    <row r="48" spans="1:14" x14ac:dyDescent="0.25">
      <c r="A48" t="s">
        <v>20</v>
      </c>
      <c r="B48" s="41">
        <v>31.2651</v>
      </c>
      <c r="C48" s="4">
        <v>99654376</v>
      </c>
      <c r="D48" s="4">
        <f t="shared" si="9"/>
        <v>3187.3998803778018</v>
      </c>
      <c r="F48" t="s">
        <v>20</v>
      </c>
      <c r="G48" s="43">
        <v>30.284700000000001</v>
      </c>
      <c r="H48" s="4">
        <v>80312201</v>
      </c>
      <c r="I48" s="4">
        <f t="shared" si="7"/>
        <v>2651.9067714060234</v>
      </c>
      <c r="K48" t="s">
        <v>20</v>
      </c>
      <c r="L48" s="10">
        <v>14.212</v>
      </c>
      <c r="M48" s="8">
        <v>129654332</v>
      </c>
      <c r="N48" s="4">
        <f t="shared" si="8"/>
        <v>9122.8772867998869</v>
      </c>
    </row>
    <row r="49" spans="1:19" x14ac:dyDescent="0.25">
      <c r="A49" t="s">
        <v>21</v>
      </c>
      <c r="B49" s="41">
        <v>47.418752999999995</v>
      </c>
      <c r="C49" s="4">
        <v>147102077</v>
      </c>
      <c r="D49" s="4">
        <v>3102.1920167322833</v>
      </c>
      <c r="F49" t="s">
        <v>21</v>
      </c>
      <c r="G49" s="43">
        <v>42.254086999999998</v>
      </c>
      <c r="H49" s="4">
        <v>102484705</v>
      </c>
      <c r="I49" s="4">
        <v>2425.4388693808482</v>
      </c>
      <c r="K49" t="s">
        <v>21</v>
      </c>
      <c r="L49" s="10">
        <v>1.6868430000000014</v>
      </c>
      <c r="M49" s="4">
        <v>13612690</v>
      </c>
      <c r="N49" s="4">
        <v>8069.921148559758</v>
      </c>
    </row>
    <row r="50" spans="1:19" x14ac:dyDescent="0.25">
      <c r="A50" t="s">
        <v>22</v>
      </c>
      <c r="B50" s="41">
        <v>40.435600000000001</v>
      </c>
      <c r="C50" s="4">
        <v>124614232</v>
      </c>
      <c r="D50" s="4">
        <f t="shared" si="9"/>
        <v>3081.795051884973</v>
      </c>
      <c r="F50" t="s">
        <v>22</v>
      </c>
      <c r="G50" s="43">
        <v>40.353499999999997</v>
      </c>
      <c r="H50" s="4">
        <v>105845105</v>
      </c>
      <c r="I50" s="4">
        <f t="shared" si="7"/>
        <v>2622.947327988898</v>
      </c>
      <c r="K50" t="s">
        <v>22</v>
      </c>
      <c r="L50" s="10">
        <v>10.000400000000001</v>
      </c>
      <c r="M50" s="8">
        <v>97010812</v>
      </c>
      <c r="N50" s="4">
        <f t="shared" si="8"/>
        <v>9700.6931722731078</v>
      </c>
      <c r="P50" t="s">
        <v>22</v>
      </c>
      <c r="Q50" s="41">
        <v>7.9051</v>
      </c>
      <c r="R50" s="4">
        <v>18367893</v>
      </c>
      <c r="S50" s="4">
        <f t="shared" ref="S50:S66" si="10">+R50/(Q50*1000)</f>
        <v>2323.5497337162083</v>
      </c>
    </row>
    <row r="51" spans="1:19" x14ac:dyDescent="0.25">
      <c r="A51" t="s">
        <v>23</v>
      </c>
      <c r="B51" s="41">
        <v>41.127923000000003</v>
      </c>
      <c r="C51" s="4">
        <v>135922017</v>
      </c>
      <c r="D51" s="4">
        <v>3304.8597421270215</v>
      </c>
      <c r="F51" t="s">
        <v>23</v>
      </c>
      <c r="G51" s="43">
        <v>53.290457000000004</v>
      </c>
      <c r="H51" s="4">
        <v>154917256</v>
      </c>
      <c r="I51" s="4">
        <v>2907.0356067691441</v>
      </c>
      <c r="K51" t="s">
        <v>23</v>
      </c>
      <c r="L51" s="10">
        <v>1.2758900000000004</v>
      </c>
      <c r="M51" s="8">
        <v>10106797</v>
      </c>
      <c r="N51" s="4">
        <v>7921.3701808149581</v>
      </c>
      <c r="P51" t="s">
        <v>23</v>
      </c>
      <c r="Q51" s="41">
        <v>9.6949000000000005</v>
      </c>
      <c r="R51" s="4">
        <v>19348907</v>
      </c>
      <c r="S51" s="4">
        <v>1995.7820090975667</v>
      </c>
    </row>
    <row r="52" spans="1:19" x14ac:dyDescent="0.25">
      <c r="A52" t="s">
        <v>24</v>
      </c>
      <c r="B52" s="41">
        <v>56.167200000000001</v>
      </c>
      <c r="C52" s="4">
        <v>172671225</v>
      </c>
      <c r="D52" s="4">
        <f t="shared" si="9"/>
        <v>3074.2359419732511</v>
      </c>
      <c r="F52" t="s">
        <v>24</v>
      </c>
      <c r="G52" s="43">
        <v>58.7866</v>
      </c>
      <c r="H52" s="4">
        <v>144611199</v>
      </c>
      <c r="I52" s="4">
        <f t="shared" si="7"/>
        <v>2459.934730023509</v>
      </c>
      <c r="K52" t="s">
        <v>24</v>
      </c>
      <c r="L52" s="10">
        <v>14.3902</v>
      </c>
      <c r="M52" s="8">
        <v>131226544</v>
      </c>
      <c r="N52" s="4">
        <f t="shared" si="8"/>
        <v>9119.1605398118154</v>
      </c>
      <c r="P52" t="s">
        <v>24</v>
      </c>
      <c r="Q52" s="41">
        <v>19.764299999999999</v>
      </c>
      <c r="R52" s="4">
        <v>55221489</v>
      </c>
      <c r="S52" s="4">
        <f t="shared" si="10"/>
        <v>2794.0017607504442</v>
      </c>
    </row>
    <row r="53" spans="1:19" x14ac:dyDescent="0.25">
      <c r="A53" t="s">
        <v>25</v>
      </c>
      <c r="B53" s="41">
        <v>57.895963999999999</v>
      </c>
      <c r="C53" s="4">
        <v>175683802</v>
      </c>
      <c r="D53" s="4">
        <v>3034.4740783658081</v>
      </c>
      <c r="F53" t="s">
        <v>25</v>
      </c>
      <c r="G53" s="43">
        <v>74.029032000000029</v>
      </c>
      <c r="H53" s="4">
        <v>170124961.99999994</v>
      </c>
      <c r="I53" s="4">
        <v>2298.0843785719076</v>
      </c>
      <c r="K53" t="s">
        <v>25</v>
      </c>
      <c r="L53" s="10">
        <v>3.1486830000000019</v>
      </c>
      <c r="M53" s="8">
        <v>27211365</v>
      </c>
      <c r="N53" s="4">
        <v>8642.1418097661735</v>
      </c>
      <c r="P53" t="s">
        <v>25</v>
      </c>
      <c r="Q53" s="41">
        <v>19.335700000000003</v>
      </c>
      <c r="R53" s="4">
        <v>47611511</v>
      </c>
      <c r="S53" s="4">
        <v>2462.3629348821087</v>
      </c>
    </row>
    <row r="54" spans="1:19" x14ac:dyDescent="0.25">
      <c r="A54" t="s">
        <v>26</v>
      </c>
      <c r="B54" s="41">
        <v>32.6599</v>
      </c>
      <c r="C54" s="4">
        <v>103204752</v>
      </c>
      <c r="D54" s="4">
        <f t="shared" si="9"/>
        <v>3159.983710911546</v>
      </c>
      <c r="F54" t="s">
        <v>26</v>
      </c>
      <c r="G54" s="43">
        <v>67.5124</v>
      </c>
      <c r="H54" s="4">
        <v>170205917</v>
      </c>
      <c r="I54" s="4">
        <f t="shared" si="7"/>
        <v>2521.1060042303343</v>
      </c>
      <c r="K54" t="s">
        <v>26</v>
      </c>
      <c r="L54" s="10">
        <v>13.8416</v>
      </c>
      <c r="M54" s="8">
        <v>103753812</v>
      </c>
      <c r="N54" s="4">
        <f t="shared" si="8"/>
        <v>7495.7961507340187</v>
      </c>
      <c r="P54" t="s">
        <v>26</v>
      </c>
      <c r="Q54" s="41">
        <v>38.945500000000003</v>
      </c>
      <c r="R54" s="4">
        <v>107333837</v>
      </c>
      <c r="S54" s="4">
        <f t="shared" si="10"/>
        <v>2756.0010013993915</v>
      </c>
    </row>
    <row r="55" spans="1:19" x14ac:dyDescent="0.25">
      <c r="A55" t="s">
        <v>27</v>
      </c>
      <c r="B55" s="41">
        <v>47.696053999999997</v>
      </c>
      <c r="C55" s="4">
        <v>142669942.00000003</v>
      </c>
      <c r="D55" s="4">
        <v>2991.2315597428678</v>
      </c>
      <c r="F55" t="s">
        <v>27</v>
      </c>
      <c r="G55" s="43">
        <v>83.472268999999997</v>
      </c>
      <c r="H55" s="4">
        <v>224544066.99999994</v>
      </c>
      <c r="I55" s="4">
        <v>2690.0438875095147</v>
      </c>
      <c r="K55" t="s">
        <v>27</v>
      </c>
      <c r="L55" s="10">
        <v>2.0649689999999996</v>
      </c>
      <c r="M55" s="8">
        <v>14115263</v>
      </c>
      <c r="N55" s="4">
        <v>6835.5810668344184</v>
      </c>
      <c r="P55" t="s">
        <v>27</v>
      </c>
      <c r="Q55" s="41">
        <v>22.954499999999996</v>
      </c>
      <c r="R55" s="4">
        <v>55153663</v>
      </c>
      <c r="S55" s="4">
        <v>2402.7385915615678</v>
      </c>
    </row>
    <row r="56" spans="1:19" x14ac:dyDescent="0.25">
      <c r="A56" t="s">
        <v>28</v>
      </c>
      <c r="B56" s="41">
        <v>51.732599999999998</v>
      </c>
      <c r="C56" s="4">
        <v>154225930</v>
      </c>
      <c r="D56" s="4">
        <f t="shared" si="9"/>
        <v>2981.2135867905345</v>
      </c>
      <c r="F56" t="s">
        <v>28</v>
      </c>
      <c r="G56" s="43">
        <v>69.5381</v>
      </c>
      <c r="H56" s="4">
        <v>160862068</v>
      </c>
      <c r="I56" s="4">
        <f t="shared" si="7"/>
        <v>2313.2939784089585</v>
      </c>
      <c r="K56" t="s">
        <v>28</v>
      </c>
      <c r="L56" s="10">
        <v>12.795</v>
      </c>
      <c r="M56" s="8">
        <v>95249452</v>
      </c>
      <c r="N56" s="4">
        <f t="shared" si="8"/>
        <v>7444.2713559984368</v>
      </c>
      <c r="P56" t="s">
        <v>28</v>
      </c>
      <c r="Q56" s="41">
        <v>36.1447</v>
      </c>
      <c r="R56" s="4">
        <v>82959735</v>
      </c>
      <c r="S56" s="4">
        <f t="shared" si="10"/>
        <v>2295.2116077875871</v>
      </c>
    </row>
    <row r="57" spans="1:19" x14ac:dyDescent="0.25">
      <c r="A57" t="s">
        <v>29</v>
      </c>
      <c r="B57" s="41">
        <v>63.119491000000004</v>
      </c>
      <c r="C57" s="4">
        <v>182558906</v>
      </c>
      <c r="D57" s="4">
        <v>2892.2746858018863</v>
      </c>
      <c r="F57" t="s">
        <v>29</v>
      </c>
      <c r="G57" s="43">
        <v>91.369376000000003</v>
      </c>
      <c r="H57" s="4">
        <v>201303326</v>
      </c>
      <c r="I57" s="4">
        <v>2203.1815780377005</v>
      </c>
      <c r="K57" t="s">
        <v>29</v>
      </c>
      <c r="L57" s="10">
        <v>2.1722810000000017</v>
      </c>
      <c r="M57" s="8">
        <v>18989786</v>
      </c>
      <c r="N57" s="4">
        <v>8741.8644273001446</v>
      </c>
      <c r="P57" t="s">
        <v>29</v>
      </c>
      <c r="Q57" s="41">
        <v>27.755299999999998</v>
      </c>
      <c r="R57" s="4">
        <v>57045165</v>
      </c>
      <c r="S57" s="4">
        <v>2055.2890799234742</v>
      </c>
    </row>
    <row r="58" spans="1:19" x14ac:dyDescent="0.25">
      <c r="A58" t="s">
        <v>31</v>
      </c>
      <c r="B58" s="41">
        <v>52.452800000000003</v>
      </c>
      <c r="C58" s="4">
        <v>158286199</v>
      </c>
      <c r="D58" s="4">
        <f t="shared" si="9"/>
        <v>3017.6882644968427</v>
      </c>
      <c r="F58" t="s">
        <v>31</v>
      </c>
      <c r="G58" s="43">
        <v>68.735699999999994</v>
      </c>
      <c r="H58" s="4">
        <v>156050585</v>
      </c>
      <c r="I58" s="4">
        <f t="shared" si="7"/>
        <v>2270.2989130830124</v>
      </c>
      <c r="K58" t="s">
        <v>31</v>
      </c>
      <c r="L58" s="10">
        <v>19.721499999999999</v>
      </c>
      <c r="M58" s="8">
        <v>137447406</v>
      </c>
      <c r="N58" s="4">
        <f t="shared" si="8"/>
        <v>6969.4194660649546</v>
      </c>
      <c r="P58" t="s">
        <v>31</v>
      </c>
      <c r="Q58" s="41">
        <v>36.421700000000001</v>
      </c>
      <c r="R58" s="4">
        <v>79055289</v>
      </c>
      <c r="S58" s="4">
        <f t="shared" si="10"/>
        <v>2170.5546144194254</v>
      </c>
    </row>
    <row r="59" spans="1:19" x14ac:dyDescent="0.25">
      <c r="A59" t="s">
        <v>33</v>
      </c>
      <c r="B59" s="41">
        <v>79.365784999999988</v>
      </c>
      <c r="C59" s="4">
        <v>221354152</v>
      </c>
      <c r="D59" s="4">
        <v>2789.037517867429</v>
      </c>
      <c r="F59" t="s">
        <v>33</v>
      </c>
      <c r="G59" s="43">
        <v>92.169821000000027</v>
      </c>
      <c r="H59" s="4">
        <v>214675066</v>
      </c>
      <c r="I59" s="4">
        <v>2329.1253435329982</v>
      </c>
      <c r="K59" t="s">
        <v>33</v>
      </c>
      <c r="L59" s="10">
        <v>2.0561670000000021</v>
      </c>
      <c r="M59" s="8">
        <v>15384166</v>
      </c>
      <c r="N59" s="4">
        <v>7481.9632841106695</v>
      </c>
      <c r="P59" t="s">
        <v>33</v>
      </c>
      <c r="Q59" s="41">
        <v>34.078299999999999</v>
      </c>
      <c r="R59" s="4">
        <v>72519711</v>
      </c>
      <c r="S59" s="4">
        <v>2128.0319440817179</v>
      </c>
    </row>
    <row r="60" spans="1:19" x14ac:dyDescent="0.25">
      <c r="A60" t="s">
        <v>34</v>
      </c>
      <c r="B60" s="41">
        <v>45.928199999999997</v>
      </c>
      <c r="C60" s="4">
        <v>127039147</v>
      </c>
      <c r="D60" s="4">
        <f t="shared" si="9"/>
        <v>2766.0380115049143</v>
      </c>
      <c r="F60" t="s">
        <v>34</v>
      </c>
      <c r="G60" s="43">
        <v>72.481999999999999</v>
      </c>
      <c r="H60" s="4">
        <v>171762500</v>
      </c>
      <c r="I60" s="4">
        <f t="shared" si="7"/>
        <v>2369.7262768687397</v>
      </c>
      <c r="K60" t="s">
        <v>34</v>
      </c>
      <c r="L60" s="10">
        <v>19.488700000000001</v>
      </c>
      <c r="M60" s="8">
        <v>145860395</v>
      </c>
      <c r="N60" s="4">
        <f t="shared" si="8"/>
        <v>7484.3573455386968</v>
      </c>
      <c r="P60" t="s">
        <v>34</v>
      </c>
      <c r="Q60" s="41">
        <v>31.4573</v>
      </c>
      <c r="R60" s="4">
        <v>65067721</v>
      </c>
      <c r="S60" s="4">
        <f t="shared" si="10"/>
        <v>2068.4458297438114</v>
      </c>
    </row>
    <row r="61" spans="1:19" x14ac:dyDescent="0.25">
      <c r="A61" t="s">
        <v>35</v>
      </c>
      <c r="B61" s="41">
        <v>78.224336999999991</v>
      </c>
      <c r="C61" s="4">
        <v>214523398</v>
      </c>
      <c r="D61" s="4">
        <v>2742.4124796353344</v>
      </c>
      <c r="F61" t="s">
        <v>35</v>
      </c>
      <c r="G61" s="43">
        <v>99.031290000000013</v>
      </c>
      <c r="H61" s="4">
        <v>234903307</v>
      </c>
      <c r="I61" s="4">
        <v>2372.0109775405326</v>
      </c>
      <c r="K61" t="s">
        <v>35</v>
      </c>
      <c r="L61" s="10">
        <v>0.78991699999999554</v>
      </c>
      <c r="M61" s="8">
        <v>6218070</v>
      </c>
      <c r="N61" s="4">
        <v>7871.8017209403451</v>
      </c>
      <c r="P61" t="s">
        <v>35</v>
      </c>
      <c r="Q61" s="41">
        <v>21.642700000000001</v>
      </c>
      <c r="R61" s="4">
        <v>49468979</v>
      </c>
      <c r="S61" s="4">
        <v>2285.7119952686126</v>
      </c>
    </row>
    <row r="62" spans="1:19" x14ac:dyDescent="0.25">
      <c r="A62" t="s">
        <v>36</v>
      </c>
      <c r="B62" s="41">
        <v>47.138199999999998</v>
      </c>
      <c r="C62" s="4">
        <v>124822850</v>
      </c>
      <c r="D62" s="4">
        <f t="shared" si="9"/>
        <v>2648.0190164240471</v>
      </c>
      <c r="F62" t="s">
        <v>36</v>
      </c>
      <c r="G62" s="43">
        <v>75.291200000000003</v>
      </c>
      <c r="H62" s="4">
        <v>181201351</v>
      </c>
      <c r="I62" s="4">
        <f t="shared" si="7"/>
        <v>2406.6737015746862</v>
      </c>
      <c r="K62" t="s">
        <v>36</v>
      </c>
      <c r="L62" s="10">
        <v>13.773099999999999</v>
      </c>
      <c r="M62" s="8">
        <v>109643221</v>
      </c>
      <c r="N62" s="4">
        <f t="shared" si="8"/>
        <v>7960.6784964895351</v>
      </c>
      <c r="P62" t="s">
        <v>36</v>
      </c>
      <c r="Q62" s="41">
        <v>18.319600000000001</v>
      </c>
      <c r="R62" s="4">
        <v>38574300</v>
      </c>
      <c r="S62" s="4">
        <f t="shared" si="10"/>
        <v>2105.6300355902963</v>
      </c>
    </row>
    <row r="63" spans="1:19" x14ac:dyDescent="0.25">
      <c r="A63" t="s">
        <v>37</v>
      </c>
      <c r="B63" s="41">
        <v>80.180657999999994</v>
      </c>
      <c r="C63" s="4">
        <v>206609887.99999994</v>
      </c>
      <c r="D63" s="4">
        <v>2576.8045954424565</v>
      </c>
      <c r="F63" t="s">
        <v>37</v>
      </c>
      <c r="G63" s="43">
        <v>102.54517100000001</v>
      </c>
      <c r="H63" s="4">
        <v>238120673</v>
      </c>
      <c r="I63" s="4">
        <v>2322.1051823103398</v>
      </c>
      <c r="K63" t="s">
        <v>37</v>
      </c>
      <c r="L63" s="10">
        <v>0.28690000000000104</v>
      </c>
      <c r="M63" s="8">
        <v>1407884</v>
      </c>
      <c r="N63" s="4">
        <v>4907.2289996514282</v>
      </c>
      <c r="P63" t="s">
        <v>37</v>
      </c>
      <c r="Q63" s="41">
        <v>32.980399999999996</v>
      </c>
      <c r="R63" s="4">
        <v>68232299.999999985</v>
      </c>
      <c r="S63" s="4">
        <v>2068.8742404579689</v>
      </c>
    </row>
    <row r="64" spans="1:19" x14ac:dyDescent="0.25">
      <c r="A64" t="s">
        <v>38</v>
      </c>
      <c r="B64" s="41">
        <v>51.112699999999997</v>
      </c>
      <c r="C64" s="4">
        <v>132266312</v>
      </c>
      <c r="D64" s="4">
        <f t="shared" si="9"/>
        <v>2587.7387029055403</v>
      </c>
      <c r="F64" t="s">
        <v>38</v>
      </c>
      <c r="G64" s="43">
        <v>77.216300000000004</v>
      </c>
      <c r="H64" s="4">
        <v>175053376</v>
      </c>
      <c r="I64" s="4">
        <f t="shared" si="7"/>
        <v>2267.0521120540611</v>
      </c>
      <c r="K64" t="s">
        <v>38</v>
      </c>
      <c r="L64" s="10">
        <v>17.752400000000002</v>
      </c>
      <c r="M64" s="8">
        <v>107837622</v>
      </c>
      <c r="N64" s="4">
        <f t="shared" si="8"/>
        <v>6074.5376399810721</v>
      </c>
      <c r="P64" t="s">
        <v>38</v>
      </c>
      <c r="Q64" s="41">
        <v>28.3401</v>
      </c>
      <c r="R64" s="4">
        <v>63026694</v>
      </c>
      <c r="S64" s="4">
        <f t="shared" si="10"/>
        <v>2223.9404236400014</v>
      </c>
    </row>
    <row r="65" spans="1:19" x14ac:dyDescent="0.25">
      <c r="A65" t="s">
        <v>39</v>
      </c>
      <c r="B65" s="41">
        <v>79.587299999999999</v>
      </c>
      <c r="C65" s="4">
        <v>197359087.99999994</v>
      </c>
      <c r="D65" s="4">
        <v>2479.7811711164964</v>
      </c>
      <c r="F65" t="s">
        <v>39</v>
      </c>
      <c r="G65" s="43">
        <v>108.08370000000001</v>
      </c>
      <c r="H65" s="4">
        <v>251692524</v>
      </c>
      <c r="I65" s="4">
        <v>2328.681605089389</v>
      </c>
      <c r="K65" t="s">
        <v>39</v>
      </c>
      <c r="L65" s="10">
        <v>0.74759999999999849</v>
      </c>
      <c r="M65" s="8">
        <v>4068878</v>
      </c>
      <c r="N65" s="4">
        <v>5442.5869448903259</v>
      </c>
      <c r="P65" t="s">
        <v>39</v>
      </c>
      <c r="Q65" s="41">
        <v>24.859900000000003</v>
      </c>
      <c r="R65" s="4">
        <v>50236106</v>
      </c>
      <c r="S65" s="4">
        <v>2020.7686273878817</v>
      </c>
    </row>
    <row r="66" spans="1:19" x14ac:dyDescent="0.25">
      <c r="A66" t="s">
        <v>40</v>
      </c>
      <c r="B66" s="41">
        <v>61.114400000000003</v>
      </c>
      <c r="C66" s="4">
        <v>142930285</v>
      </c>
      <c r="D66" s="4">
        <f t="shared" si="9"/>
        <v>2338.7333427146464</v>
      </c>
      <c r="F66" t="s">
        <v>40</v>
      </c>
      <c r="G66" s="43">
        <v>82.933199999999999</v>
      </c>
      <c r="H66" s="4">
        <v>210615765</v>
      </c>
      <c r="I66" s="4">
        <f t="shared" si="7"/>
        <v>2539.5832428991043</v>
      </c>
      <c r="K66" t="s">
        <v>40</v>
      </c>
      <c r="L66" s="10">
        <v>20.6327</v>
      </c>
      <c r="M66" s="8">
        <v>135970090</v>
      </c>
      <c r="N66" s="4">
        <f t="shared" si="8"/>
        <v>6590.028934652275</v>
      </c>
      <c r="P66" t="s">
        <v>40</v>
      </c>
      <c r="Q66" s="41">
        <v>34.528199999999998</v>
      </c>
      <c r="R66" s="4">
        <v>64318935</v>
      </c>
      <c r="S66" s="4">
        <f t="shared" si="10"/>
        <v>1862.7943246389909</v>
      </c>
    </row>
    <row r="67" spans="1:19" x14ac:dyDescent="0.25">
      <c r="A67" t="s">
        <v>41</v>
      </c>
      <c r="B67" s="41">
        <v>78.985599999999991</v>
      </c>
      <c r="C67" s="4">
        <v>223851515</v>
      </c>
      <c r="D67" s="4">
        <v>2834.0800728234012</v>
      </c>
      <c r="F67" t="s">
        <v>41</v>
      </c>
      <c r="G67" s="43">
        <v>102.86680000000001</v>
      </c>
      <c r="H67" s="4">
        <v>267633435</v>
      </c>
      <c r="I67" s="4">
        <v>2601.7474539890418</v>
      </c>
      <c r="K67" t="s">
        <v>41</v>
      </c>
      <c r="L67" s="10">
        <v>1.5672999999999995</v>
      </c>
      <c r="M67" s="8">
        <v>16077710</v>
      </c>
      <c r="N67" s="4">
        <v>10258.221144643658</v>
      </c>
      <c r="P67" t="s">
        <v>41</v>
      </c>
      <c r="Q67" s="41">
        <v>21.271799999999999</v>
      </c>
      <c r="R67" s="4">
        <v>43096065</v>
      </c>
      <c r="S67" s="4">
        <v>2025.9717090232139</v>
      </c>
    </row>
    <row r="68" spans="1:19" x14ac:dyDescent="0.25">
      <c r="A68" t="s">
        <v>48</v>
      </c>
      <c r="B68" s="41">
        <v>57.465600000000002</v>
      </c>
      <c r="C68" s="4">
        <v>167724637</v>
      </c>
      <c r="D68" s="4">
        <v>2918.695741028565</v>
      </c>
      <c r="F68" t="s">
        <v>48</v>
      </c>
      <c r="G68" s="43">
        <v>81.417900000000003</v>
      </c>
      <c r="H68" s="4">
        <v>225806711</v>
      </c>
      <c r="I68" s="4">
        <v>2773.4274172812088</v>
      </c>
      <c r="K68" t="s">
        <v>48</v>
      </c>
      <c r="L68" s="10">
        <v>24.763999999999999</v>
      </c>
      <c r="M68" s="4">
        <v>134828431</v>
      </c>
      <c r="N68" s="4">
        <v>5444.6191631745478</v>
      </c>
      <c r="P68" t="s">
        <v>48</v>
      </c>
      <c r="Q68" s="41">
        <v>24.568000000000001</v>
      </c>
      <c r="R68" s="4">
        <v>48318168</v>
      </c>
      <c r="S68" s="4">
        <v>1966.7111744201932</v>
      </c>
    </row>
    <row r="69" spans="1:19" x14ac:dyDescent="0.25">
      <c r="A69" t="s">
        <v>49</v>
      </c>
      <c r="B69" s="41">
        <v>75.085999999999999</v>
      </c>
      <c r="C69" s="4">
        <v>232744515</v>
      </c>
      <c r="D69" s="4">
        <v>3099.6929906478827</v>
      </c>
      <c r="F69" t="s">
        <v>49</v>
      </c>
      <c r="G69" s="43">
        <v>92.709100000000007</v>
      </c>
      <c r="H69" s="4">
        <v>251030335</v>
      </c>
      <c r="I69" s="4">
        <v>2707.7194375380773</v>
      </c>
      <c r="K69" t="s">
        <v>49</v>
      </c>
      <c r="L69" s="10">
        <v>2.2650000000000001</v>
      </c>
      <c r="M69" s="4">
        <v>11716922</v>
      </c>
      <c r="N69" s="4">
        <v>5173.8129228285588</v>
      </c>
      <c r="P69" t="s">
        <v>49</v>
      </c>
      <c r="Q69" s="41">
        <v>14.744999999999999</v>
      </c>
      <c r="R69" s="4">
        <v>27759493</v>
      </c>
      <c r="S69" s="4">
        <v>1882.596851068678</v>
      </c>
    </row>
    <row r="70" spans="1:19" x14ac:dyDescent="0.25">
      <c r="A70" t="s">
        <v>60</v>
      </c>
      <c r="B70" s="41">
        <v>54.576000000000001</v>
      </c>
      <c r="C70" s="4">
        <v>165662896</v>
      </c>
      <c r="D70" s="4">
        <v>3035.4471214602868</v>
      </c>
      <c r="F70" t="s">
        <v>60</v>
      </c>
      <c r="G70" s="43">
        <v>72.438999999999993</v>
      </c>
      <c r="H70" s="4">
        <v>191467175</v>
      </c>
      <c r="I70" s="4">
        <v>2643.1189550979689</v>
      </c>
      <c r="K70" t="s">
        <v>60</v>
      </c>
      <c r="L70" s="10">
        <v>22.14</v>
      </c>
      <c r="M70" s="4">
        <v>122291142</v>
      </c>
      <c r="N70" s="4">
        <v>5523.6574880136304</v>
      </c>
      <c r="P70" t="s">
        <v>60</v>
      </c>
      <c r="Q70" s="41">
        <v>20.707999999999998</v>
      </c>
      <c r="R70" s="4">
        <v>37425021</v>
      </c>
      <c r="S70" s="4">
        <v>1807.2027019222539</v>
      </c>
    </row>
    <row r="71" spans="1:19" x14ac:dyDescent="0.25">
      <c r="A71" t="s">
        <v>61</v>
      </c>
      <c r="B71" s="42">
        <v>51.155999999999999</v>
      </c>
      <c r="C71" s="40">
        <v>170101762</v>
      </c>
      <c r="D71" s="4">
        <v>3325.1783966120674</v>
      </c>
      <c r="F71" t="s">
        <v>61</v>
      </c>
      <c r="G71" s="43">
        <v>79.459999999999994</v>
      </c>
      <c r="H71" s="4">
        <v>206150981</v>
      </c>
      <c r="I71" s="4">
        <v>2594.4057603865062</v>
      </c>
      <c r="K71" t="s">
        <v>61</v>
      </c>
      <c r="L71" s="10">
        <v>1.373</v>
      </c>
      <c r="M71" s="4">
        <v>7391467</v>
      </c>
      <c r="N71" s="4">
        <v>5380.6760689696339</v>
      </c>
      <c r="P71" t="s">
        <v>61</v>
      </c>
      <c r="Q71" s="41">
        <v>11.856999999999999</v>
      </c>
      <c r="R71" s="44">
        <v>18469019</v>
      </c>
      <c r="S71" s="4">
        <v>1557.6208645583888</v>
      </c>
    </row>
    <row r="72" spans="1:19" x14ac:dyDescent="0.25">
      <c r="A72" t="s">
        <v>62</v>
      </c>
      <c r="B72" s="41">
        <v>34.737000000000002</v>
      </c>
      <c r="C72" s="4">
        <v>112108988</v>
      </c>
      <c r="D72" s="4">
        <v>3227.3546961903626</v>
      </c>
      <c r="F72" t="s">
        <v>62</v>
      </c>
      <c r="G72" s="43">
        <v>68.950999999999993</v>
      </c>
      <c r="H72" s="4">
        <v>192608649</v>
      </c>
      <c r="I72" s="4">
        <v>2793.432627330501</v>
      </c>
      <c r="K72" t="s">
        <v>62</v>
      </c>
      <c r="L72" s="10">
        <v>15.497</v>
      </c>
      <c r="M72" s="4">
        <v>86319444</v>
      </c>
      <c r="N72" s="4">
        <v>5569.8304242848235</v>
      </c>
      <c r="P72" t="s">
        <v>62</v>
      </c>
      <c r="Q72" s="41">
        <v>14.875</v>
      </c>
      <c r="R72" s="4">
        <v>23419372</v>
      </c>
      <c r="S72" s="4">
        <v>1574.3873253984864</v>
      </c>
    </row>
    <row r="73" spans="1:19" x14ac:dyDescent="0.25">
      <c r="A73" t="s">
        <v>63</v>
      </c>
      <c r="B73" s="41">
        <v>59.634</v>
      </c>
      <c r="C73" s="4">
        <v>193285046</v>
      </c>
      <c r="D73" s="4">
        <v>3241.1825969673196</v>
      </c>
      <c r="F73" t="s">
        <v>63</v>
      </c>
      <c r="G73" s="43">
        <v>98.715999999999994</v>
      </c>
      <c r="H73" s="4">
        <v>251637308</v>
      </c>
      <c r="I73" s="4">
        <v>2549.1091733527551</v>
      </c>
      <c r="K73" t="s">
        <v>63</v>
      </c>
      <c r="L73" s="10">
        <v>0.372</v>
      </c>
      <c r="M73" s="4">
        <v>2017709</v>
      </c>
      <c r="N73" s="4">
        <v>5419.2871723248809</v>
      </c>
      <c r="P73" t="s">
        <v>63</v>
      </c>
      <c r="Q73" s="10">
        <v>8.0079999999999991</v>
      </c>
      <c r="R73" s="4">
        <v>14047596</v>
      </c>
      <c r="S73" s="4">
        <v>1754.3122880571707</v>
      </c>
    </row>
    <row r="74" spans="1:19" x14ac:dyDescent="0.25">
      <c r="A74" t="s">
        <v>94</v>
      </c>
      <c r="B74" s="43">
        <v>38.300944999999999</v>
      </c>
      <c r="C74" s="4">
        <v>140122597</v>
      </c>
      <c r="D74" s="4">
        <v>3658.4631789111208</v>
      </c>
      <c r="F74" t="s">
        <v>94</v>
      </c>
      <c r="G74" s="43">
        <v>63.898412</v>
      </c>
      <c r="H74" s="4">
        <v>187014832</v>
      </c>
      <c r="I74" s="4">
        <v>2926.752420701785</v>
      </c>
      <c r="K74" t="s">
        <v>94</v>
      </c>
      <c r="L74" s="10">
        <v>13.640972</v>
      </c>
      <c r="M74" s="56">
        <v>72218776</v>
      </c>
      <c r="N74" s="4">
        <v>5294.2543977071427</v>
      </c>
      <c r="P74" t="s">
        <v>94</v>
      </c>
      <c r="Q74" s="10">
        <v>18.025039</v>
      </c>
      <c r="R74" s="10">
        <v>37486269</v>
      </c>
      <c r="S74" s="4">
        <v>2079.6775529861543</v>
      </c>
    </row>
    <row r="75" spans="1:19" x14ac:dyDescent="0.25">
      <c r="A75" t="s">
        <v>98</v>
      </c>
      <c r="B75" s="43">
        <v>40.968958000000001</v>
      </c>
      <c r="C75" s="4">
        <v>156702570</v>
      </c>
      <c r="D75" s="4">
        <v>3824.9098256294437</v>
      </c>
      <c r="F75" t="s">
        <v>98</v>
      </c>
      <c r="G75" s="10">
        <v>78.742091999999985</v>
      </c>
      <c r="H75" s="4">
        <v>246236693</v>
      </c>
      <c r="I75" s="4">
        <v>3127.1291725396377</v>
      </c>
      <c r="K75" t="s">
        <v>98</v>
      </c>
      <c r="L75" s="10">
        <v>0.39237600000000006</v>
      </c>
      <c r="M75" s="56">
        <v>2301573</v>
      </c>
      <c r="N75" s="4">
        <v>5865.733378188268</v>
      </c>
      <c r="P75" t="s">
        <v>98</v>
      </c>
      <c r="Q75" s="43">
        <v>14.723908999999999</v>
      </c>
      <c r="R75" s="4">
        <v>30190041</v>
      </c>
      <c r="S75" s="4">
        <v>2050.409371587396</v>
      </c>
    </row>
    <row r="76" spans="1:19" x14ac:dyDescent="0.25">
      <c r="A76" t="s">
        <v>99</v>
      </c>
      <c r="B76" s="10">
        <v>35.6</v>
      </c>
      <c r="C76" s="4">
        <v>138645844</v>
      </c>
      <c r="D76" s="4">
        <v>3898</v>
      </c>
      <c r="F76" t="s">
        <v>99</v>
      </c>
      <c r="G76" s="10">
        <v>75.900000000000006</v>
      </c>
      <c r="H76" s="4">
        <v>226247357</v>
      </c>
      <c r="I76" s="4">
        <v>2982</v>
      </c>
      <c r="K76" t="s">
        <v>99</v>
      </c>
      <c r="L76" s="10">
        <v>16</v>
      </c>
      <c r="M76" s="4">
        <v>89699933</v>
      </c>
      <c r="N76" s="4">
        <v>5598</v>
      </c>
      <c r="P76" t="s">
        <v>99</v>
      </c>
      <c r="Q76" s="10">
        <v>21.3</v>
      </c>
      <c r="R76" s="10">
        <v>45000529</v>
      </c>
      <c r="S76" s="4">
        <v>2108</v>
      </c>
    </row>
    <row r="77" spans="1:19" x14ac:dyDescent="0.25">
      <c r="A77" t="s">
        <v>100</v>
      </c>
      <c r="B77" s="10">
        <v>55.1</v>
      </c>
      <c r="C77" s="4">
        <v>208694845</v>
      </c>
      <c r="D77" s="4">
        <v>3786</v>
      </c>
      <c r="F77" t="s">
        <v>100</v>
      </c>
      <c r="G77" s="10">
        <v>101.1</v>
      </c>
      <c r="H77" s="4">
        <v>246628561</v>
      </c>
      <c r="I77" s="4">
        <v>2439</v>
      </c>
      <c r="K77" t="s">
        <v>100</v>
      </c>
      <c r="L77" s="11">
        <v>0.9</v>
      </c>
      <c r="M77" s="4">
        <v>5724177</v>
      </c>
      <c r="N77" s="4">
        <v>6128</v>
      </c>
      <c r="P77" t="s">
        <v>100</v>
      </c>
      <c r="Q77" s="10">
        <v>13.3</v>
      </c>
      <c r="R77" s="10">
        <v>28334723</v>
      </c>
      <c r="S77" s="4">
        <v>2123</v>
      </c>
    </row>
    <row r="78" spans="1:19" x14ac:dyDescent="0.25">
      <c r="A78" t="s">
        <v>110</v>
      </c>
      <c r="B78" s="10">
        <v>40.5</v>
      </c>
      <c r="C78" s="4">
        <v>132830692</v>
      </c>
      <c r="D78" s="4">
        <v>3277</v>
      </c>
      <c r="F78" t="s">
        <v>110</v>
      </c>
      <c r="G78" s="10">
        <v>74.900000000000006</v>
      </c>
      <c r="H78" s="4">
        <v>174778041</v>
      </c>
      <c r="I78" s="4">
        <v>2335</v>
      </c>
      <c r="K78" t="s">
        <v>110</v>
      </c>
      <c r="L78" s="11">
        <v>19.2</v>
      </c>
      <c r="M78" s="4">
        <v>114777826</v>
      </c>
      <c r="N78" s="4">
        <v>5986</v>
      </c>
      <c r="P78" t="s">
        <v>110</v>
      </c>
      <c r="Q78" s="10">
        <v>27.4</v>
      </c>
      <c r="R78" s="10">
        <v>51108738</v>
      </c>
      <c r="S78" s="4">
        <v>1864</v>
      </c>
    </row>
    <row r="79" spans="1:19" x14ac:dyDescent="0.25">
      <c r="A79" t="s">
        <v>111</v>
      </c>
      <c r="B79" s="10">
        <v>62.8</v>
      </c>
      <c r="C79" s="4">
        <v>213733909</v>
      </c>
      <c r="D79" s="4">
        <v>3277</v>
      </c>
      <c r="F79" t="s">
        <v>111</v>
      </c>
      <c r="G79" s="10">
        <v>79.3</v>
      </c>
      <c r="H79" s="4">
        <v>194981058</v>
      </c>
      <c r="I79" s="4">
        <v>2335</v>
      </c>
      <c r="K79" t="s">
        <v>111</v>
      </c>
      <c r="L79" s="11">
        <v>1.4</v>
      </c>
      <c r="M79" s="4">
        <v>7824069</v>
      </c>
      <c r="N79" s="4">
        <v>5986</v>
      </c>
      <c r="P79" t="s">
        <v>111</v>
      </c>
      <c r="Q79" s="10">
        <v>17.899999999999999</v>
      </c>
      <c r="R79" s="10">
        <v>33634934</v>
      </c>
      <c r="S79" s="4">
        <v>1864</v>
      </c>
    </row>
    <row r="80" spans="1:19" x14ac:dyDescent="0.25">
      <c r="B80" s="10"/>
      <c r="C80" s="4"/>
      <c r="D80" s="4"/>
      <c r="G80" s="10"/>
      <c r="H80" s="4"/>
      <c r="I80" s="4"/>
      <c r="L80" s="11"/>
      <c r="M80" s="4"/>
      <c r="N80" s="4"/>
      <c r="Q80" s="10"/>
      <c r="R80" s="10"/>
      <c r="S80" s="1"/>
    </row>
    <row r="81" spans="2:19" x14ac:dyDescent="0.25">
      <c r="B81" s="10"/>
      <c r="C81" s="4"/>
      <c r="D81" s="4"/>
      <c r="G81" s="10"/>
      <c r="H81" s="4"/>
      <c r="I81" s="4"/>
      <c r="L81" s="11"/>
      <c r="M81" s="4"/>
      <c r="N81" s="4"/>
      <c r="Q81" s="10"/>
      <c r="R81" s="10"/>
      <c r="S81" s="1"/>
    </row>
    <row r="82" spans="2:19" x14ac:dyDescent="0.25">
      <c r="B82" s="10"/>
      <c r="C82" s="4"/>
      <c r="D82" s="4"/>
      <c r="G82" s="10"/>
      <c r="H82" s="4"/>
      <c r="I82" s="4"/>
      <c r="L82" s="11"/>
      <c r="M82" s="4"/>
      <c r="N82" s="4"/>
      <c r="Q82" s="10"/>
      <c r="R82" s="10"/>
      <c r="S82" s="1"/>
    </row>
    <row r="83" spans="2:19" x14ac:dyDescent="0.25">
      <c r="B83" s="10"/>
      <c r="C83" s="4"/>
      <c r="D83" s="4"/>
      <c r="G83" s="10"/>
      <c r="H83" s="4"/>
      <c r="I83" s="4"/>
      <c r="L83" s="11"/>
      <c r="M83" s="4"/>
      <c r="N83" s="4"/>
      <c r="Q83" s="10"/>
      <c r="R83" s="4"/>
      <c r="S83" s="4"/>
    </row>
    <row r="84" spans="2:19" x14ac:dyDescent="0.25">
      <c r="B84" s="10"/>
      <c r="C84" s="4"/>
      <c r="D84" s="4"/>
      <c r="G84" s="10"/>
      <c r="H84" s="4"/>
      <c r="I84" s="4"/>
      <c r="L84" s="11"/>
      <c r="M84" s="4"/>
      <c r="N84" s="4"/>
      <c r="Q84" s="10"/>
      <c r="R84" s="4"/>
      <c r="S84" s="4"/>
    </row>
    <row r="85" spans="2:19" x14ac:dyDescent="0.25">
      <c r="B85" s="10"/>
      <c r="C85" s="4"/>
      <c r="D85" s="4"/>
      <c r="G85" s="10"/>
      <c r="H85" s="4"/>
      <c r="I85" s="4"/>
      <c r="L85" s="11"/>
      <c r="M85" s="4"/>
      <c r="N85" s="4"/>
      <c r="Q85" s="10"/>
      <c r="R85" s="4"/>
      <c r="S85" s="4"/>
    </row>
    <row r="86" spans="2:19" x14ac:dyDescent="0.25">
      <c r="B86" s="10"/>
      <c r="C86" s="4"/>
      <c r="D86" s="4"/>
      <c r="G86" s="10"/>
      <c r="H86" s="4"/>
      <c r="I86" s="4"/>
      <c r="L86" s="11"/>
      <c r="M86" s="4"/>
      <c r="N86" s="4"/>
      <c r="Q86" s="10"/>
      <c r="R86" s="4"/>
      <c r="S86" s="4"/>
    </row>
    <row r="87" spans="2:19" x14ac:dyDescent="0.25">
      <c r="B87" s="10"/>
      <c r="C87" s="4"/>
      <c r="D87" s="4"/>
      <c r="G87" s="10"/>
      <c r="H87" s="4"/>
      <c r="I87" s="4"/>
      <c r="L87" s="11"/>
      <c r="M87" s="4"/>
      <c r="N87" s="4"/>
      <c r="Q87" s="10"/>
      <c r="R87" s="4"/>
      <c r="S87" s="4"/>
    </row>
    <row r="88" spans="2:19" x14ac:dyDescent="0.25">
      <c r="B88" s="10"/>
      <c r="C88" s="4"/>
      <c r="D88" s="4"/>
      <c r="G88" s="10"/>
      <c r="H88" s="4"/>
      <c r="I88" s="4"/>
      <c r="L88" s="11"/>
      <c r="M88" s="4"/>
      <c r="N88" s="4"/>
      <c r="Q88" s="10"/>
      <c r="R88" s="4"/>
      <c r="S88" s="4"/>
    </row>
    <row r="89" spans="2:19" x14ac:dyDescent="0.25">
      <c r="B89" s="10"/>
      <c r="C89" s="4"/>
      <c r="D89" s="4"/>
      <c r="G89" s="10"/>
      <c r="H89" s="4"/>
      <c r="I89" s="4"/>
      <c r="L89" s="11"/>
      <c r="M89" s="4"/>
      <c r="N89" s="4"/>
      <c r="Q89" s="10"/>
      <c r="R89" s="4"/>
      <c r="S89" s="4"/>
    </row>
    <row r="90" spans="2:19" x14ac:dyDescent="0.25">
      <c r="B90" s="10"/>
      <c r="C90" s="4"/>
      <c r="D90" s="4"/>
      <c r="G90" s="10"/>
      <c r="H90" s="4"/>
      <c r="I90" s="4"/>
      <c r="L90" s="11"/>
      <c r="M90" s="4"/>
      <c r="N90" s="4"/>
      <c r="Q90" s="10"/>
      <c r="R90" s="4"/>
      <c r="S90" s="4"/>
    </row>
    <row r="91" spans="2:19" x14ac:dyDescent="0.25">
      <c r="B91" s="10"/>
      <c r="C91" s="4"/>
      <c r="D91" s="4"/>
      <c r="G91" s="10"/>
      <c r="H91" s="10"/>
      <c r="I91" s="4"/>
      <c r="L91" s="11"/>
      <c r="M91" s="4"/>
      <c r="N91" s="4"/>
      <c r="Q91" s="10"/>
      <c r="R91" s="4"/>
      <c r="S91" s="4"/>
    </row>
  </sheetData>
  <mergeCells count="6">
    <mergeCell ref="B3:D3"/>
    <mergeCell ref="J3:O3"/>
    <mergeCell ref="F30:G30"/>
    <mergeCell ref="J30:K30"/>
    <mergeCell ref="Q30:R30"/>
    <mergeCell ref="F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621D7-CBDB-4587-8D6F-554FED764E9C}">
  <dimension ref="A1:AG55"/>
  <sheetViews>
    <sheetView topLeftCell="A25" zoomScaleNormal="100" workbookViewId="0">
      <selection activeCell="U16" sqref="U16:U25"/>
    </sheetView>
  </sheetViews>
  <sheetFormatPr defaultRowHeight="15" x14ac:dyDescent="0.25"/>
  <cols>
    <col min="12" max="12" width="11.28515625" customWidth="1"/>
  </cols>
  <sheetData>
    <row r="1" spans="1:32" x14ac:dyDescent="0.25">
      <c r="A1" t="s">
        <v>95</v>
      </c>
    </row>
    <row r="2" spans="1:32" x14ac:dyDescent="0.25">
      <c r="B2" s="81" t="s">
        <v>87</v>
      </c>
      <c r="C2" s="81"/>
      <c r="D2" s="5"/>
      <c r="G2" s="81" t="s">
        <v>88</v>
      </c>
      <c r="H2" s="81"/>
      <c r="K2" s="81" t="s">
        <v>89</v>
      </c>
      <c r="L2" s="81"/>
      <c r="O2" s="81" t="s">
        <v>90</v>
      </c>
      <c r="P2" s="81"/>
      <c r="S2" s="81" t="s">
        <v>91</v>
      </c>
      <c r="T2" s="81"/>
      <c r="W2" s="81" t="s">
        <v>92</v>
      </c>
      <c r="X2" s="81"/>
      <c r="Y2" s="81"/>
      <c r="AA2" s="81" t="s">
        <v>0</v>
      </c>
      <c r="AB2" s="81"/>
      <c r="AE2" s="81" t="s">
        <v>1</v>
      </c>
      <c r="AF2" s="81"/>
    </row>
    <row r="3" spans="1:32" x14ac:dyDescent="0.25">
      <c r="A3" s="45"/>
      <c r="B3" s="45" t="s">
        <v>85</v>
      </c>
      <c r="C3" s="45" t="s">
        <v>86</v>
      </c>
      <c r="D3" s="45"/>
      <c r="E3" s="45"/>
      <c r="F3" s="45"/>
      <c r="G3" s="45" t="s">
        <v>85</v>
      </c>
      <c r="H3" s="45" t="s">
        <v>86</v>
      </c>
      <c r="I3" s="45"/>
      <c r="J3" s="45"/>
      <c r="K3" s="45" t="s">
        <v>85</v>
      </c>
      <c r="L3" s="45" t="s">
        <v>86</v>
      </c>
      <c r="M3" s="45"/>
      <c r="N3" s="45"/>
      <c r="O3" s="45" t="s">
        <v>85</v>
      </c>
      <c r="P3" s="45" t="s">
        <v>86</v>
      </c>
      <c r="Q3" s="45"/>
      <c r="R3" s="45"/>
      <c r="S3" s="45" t="s">
        <v>85</v>
      </c>
      <c r="T3" s="45" t="s">
        <v>86</v>
      </c>
      <c r="U3" s="45"/>
      <c r="V3" s="45"/>
      <c r="W3" s="45" t="s">
        <v>85</v>
      </c>
      <c r="X3" s="45" t="s">
        <v>86</v>
      </c>
      <c r="Y3" s="45"/>
      <c r="Z3" s="45"/>
      <c r="AA3" s="45" t="s">
        <v>85</v>
      </c>
      <c r="AB3" s="45" t="s">
        <v>86</v>
      </c>
      <c r="AC3" s="45"/>
      <c r="AD3" s="45"/>
      <c r="AE3" s="45" t="s">
        <v>85</v>
      </c>
      <c r="AF3" s="45" t="s">
        <v>86</v>
      </c>
    </row>
    <row r="4" spans="1:32" x14ac:dyDescent="0.25">
      <c r="A4" s="45">
        <v>2003</v>
      </c>
      <c r="B4" s="48">
        <v>16.5</v>
      </c>
      <c r="C4" s="45">
        <v>28.7</v>
      </c>
      <c r="D4" s="45"/>
      <c r="E4" s="45"/>
      <c r="F4" s="45">
        <v>2003</v>
      </c>
      <c r="G4" s="48">
        <v>28.9</v>
      </c>
      <c r="H4" s="45">
        <v>67.7</v>
      </c>
      <c r="I4" s="45"/>
      <c r="J4" s="45">
        <v>2003</v>
      </c>
      <c r="K4" s="48">
        <v>0.7</v>
      </c>
      <c r="L4" s="45">
        <v>9.3000000000000007</v>
      </c>
      <c r="M4" s="45"/>
      <c r="N4" s="45">
        <v>2003</v>
      </c>
      <c r="O4" s="48">
        <v>7.5</v>
      </c>
      <c r="P4" s="45">
        <v>13.9</v>
      </c>
      <c r="Q4" s="45"/>
      <c r="R4" s="45">
        <v>2003</v>
      </c>
      <c r="S4" s="46">
        <v>4.9000000000000004</v>
      </c>
      <c r="T4" s="47">
        <v>4.2</v>
      </c>
      <c r="U4" s="45"/>
      <c r="V4" s="45">
        <v>2003</v>
      </c>
      <c r="W4" s="48">
        <v>30.2</v>
      </c>
      <c r="X4" s="45">
        <v>42</v>
      </c>
      <c r="Y4" s="45"/>
      <c r="Z4" s="45">
        <v>2003</v>
      </c>
      <c r="AA4" s="48">
        <v>19.3</v>
      </c>
      <c r="AB4" s="45">
        <v>3.5</v>
      </c>
      <c r="AC4" s="45"/>
      <c r="AD4" s="45">
        <v>2003</v>
      </c>
      <c r="AE4" s="48">
        <v>83.9</v>
      </c>
      <c r="AF4" s="45">
        <v>113</v>
      </c>
    </row>
    <row r="5" spans="1:32" x14ac:dyDescent="0.25">
      <c r="A5" s="45">
        <v>2004</v>
      </c>
      <c r="B5" s="48">
        <v>18.2</v>
      </c>
      <c r="C5" s="45">
        <v>28.5</v>
      </c>
      <c r="D5" s="45"/>
      <c r="E5" s="45"/>
      <c r="F5" s="45">
        <v>2004</v>
      </c>
      <c r="G5" s="48">
        <v>26.1</v>
      </c>
      <c r="H5" s="45">
        <v>60.9</v>
      </c>
      <c r="I5" s="45"/>
      <c r="J5" s="45">
        <v>2004</v>
      </c>
      <c r="K5" s="48">
        <v>11.9</v>
      </c>
      <c r="L5" s="45">
        <v>15.3</v>
      </c>
      <c r="M5" s="45"/>
      <c r="N5" s="45">
        <v>2004</v>
      </c>
      <c r="O5" s="48">
        <v>10.4</v>
      </c>
      <c r="P5" s="45">
        <v>18.5</v>
      </c>
      <c r="Q5" s="45"/>
      <c r="R5" s="45">
        <v>2004</v>
      </c>
      <c r="S5" s="48">
        <v>9.4</v>
      </c>
      <c r="T5" s="45">
        <v>5.6</v>
      </c>
      <c r="U5" s="45"/>
      <c r="V5" s="45">
        <v>2004</v>
      </c>
      <c r="W5" s="48">
        <v>29.1</v>
      </c>
      <c r="X5" s="45">
        <v>41.8</v>
      </c>
      <c r="Y5" s="45"/>
      <c r="Z5" s="45">
        <v>2004</v>
      </c>
      <c r="AA5" s="48">
        <v>23.8</v>
      </c>
      <c r="AB5" s="45">
        <v>3.7</v>
      </c>
      <c r="AC5" s="45"/>
      <c r="AD5" s="45">
        <v>2004</v>
      </c>
      <c r="AE5" s="48">
        <v>73</v>
      </c>
      <c r="AF5" s="45">
        <v>111.3</v>
      </c>
    </row>
    <row r="6" spans="1:32" x14ac:dyDescent="0.25">
      <c r="A6" s="45">
        <v>2005</v>
      </c>
      <c r="B6" s="48">
        <v>20.8</v>
      </c>
      <c r="C6" s="45">
        <v>34.4</v>
      </c>
      <c r="D6" s="45"/>
      <c r="E6" s="45"/>
      <c r="F6" s="45">
        <v>2005</v>
      </c>
      <c r="G6" s="48">
        <v>25.2</v>
      </c>
      <c r="H6" s="45">
        <v>68.400000000000006</v>
      </c>
      <c r="I6" s="45"/>
      <c r="J6" s="45">
        <v>2005</v>
      </c>
      <c r="K6" s="48">
        <v>2.6</v>
      </c>
      <c r="L6" s="45">
        <v>9.4</v>
      </c>
      <c r="M6" s="45"/>
      <c r="N6" s="45">
        <v>2005</v>
      </c>
      <c r="O6" s="48">
        <v>9</v>
      </c>
      <c r="P6" s="45">
        <v>14.8</v>
      </c>
      <c r="Q6" s="45"/>
      <c r="R6" s="45">
        <v>2005</v>
      </c>
      <c r="S6" s="48">
        <v>6.2</v>
      </c>
      <c r="T6" s="45">
        <v>13.3</v>
      </c>
      <c r="U6" s="45"/>
      <c r="V6" s="45">
        <v>2005</v>
      </c>
      <c r="W6" s="48">
        <v>26.2</v>
      </c>
      <c r="X6" s="45">
        <v>44.5</v>
      </c>
      <c r="Y6" s="45"/>
      <c r="Z6" s="45">
        <v>2005</v>
      </c>
      <c r="AA6" s="48">
        <v>21.4</v>
      </c>
      <c r="AB6" s="45">
        <v>4.7</v>
      </c>
      <c r="AC6" s="45"/>
      <c r="AD6" s="45">
        <v>2005</v>
      </c>
      <c r="AE6" s="48">
        <v>77</v>
      </c>
      <c r="AF6" s="45">
        <v>123.4</v>
      </c>
    </row>
    <row r="7" spans="1:32" x14ac:dyDescent="0.25">
      <c r="A7" s="45">
        <v>2006</v>
      </c>
      <c r="B7" s="48">
        <v>20.399999999999999</v>
      </c>
      <c r="C7" s="45">
        <v>32.799999999999997</v>
      </c>
      <c r="D7" s="45"/>
      <c r="E7" s="45"/>
      <c r="F7" s="45">
        <v>2006</v>
      </c>
      <c r="G7" s="48">
        <v>36.6</v>
      </c>
      <c r="H7" s="45">
        <v>67.7</v>
      </c>
      <c r="I7" s="45"/>
      <c r="J7" s="45">
        <v>2006</v>
      </c>
      <c r="K7" s="48">
        <v>3.8</v>
      </c>
      <c r="L7" s="45">
        <v>9</v>
      </c>
      <c r="M7" s="45"/>
      <c r="N7" s="45">
        <v>2006</v>
      </c>
      <c r="O7" s="48">
        <v>11</v>
      </c>
      <c r="P7" s="45">
        <v>17.399999999999999</v>
      </c>
      <c r="Q7" s="45"/>
      <c r="R7" s="45">
        <v>2006</v>
      </c>
      <c r="S7" s="48">
        <v>7</v>
      </c>
      <c r="T7" s="45">
        <v>6.6</v>
      </c>
      <c r="U7" s="45"/>
      <c r="V7" s="45">
        <v>2006</v>
      </c>
      <c r="W7" s="48">
        <v>27.4</v>
      </c>
      <c r="X7" s="45">
        <v>38.700000000000003</v>
      </c>
      <c r="Y7" s="45"/>
      <c r="Z7" s="45">
        <v>2006</v>
      </c>
      <c r="AA7" s="48">
        <v>27</v>
      </c>
      <c r="AB7" s="45">
        <v>3</v>
      </c>
      <c r="AC7" s="45"/>
      <c r="AD7" s="45">
        <v>2006</v>
      </c>
      <c r="AE7" s="48">
        <v>76.2</v>
      </c>
      <c r="AF7" s="45">
        <v>101.9</v>
      </c>
    </row>
    <row r="8" spans="1:32" x14ac:dyDescent="0.25">
      <c r="A8" s="45">
        <v>2007</v>
      </c>
      <c r="B8" s="48">
        <v>28.6</v>
      </c>
      <c r="C8" s="45">
        <v>36</v>
      </c>
      <c r="D8" s="45"/>
      <c r="E8" s="45"/>
      <c r="F8" s="45">
        <v>2007</v>
      </c>
      <c r="G8" s="48">
        <v>33.200000000000003</v>
      </c>
      <c r="H8" s="45">
        <v>61.6</v>
      </c>
      <c r="I8" s="45"/>
      <c r="J8" s="45">
        <v>2007</v>
      </c>
      <c r="K8" s="48">
        <v>5</v>
      </c>
      <c r="L8" s="45">
        <v>6.3</v>
      </c>
      <c r="M8" s="45"/>
      <c r="N8" s="45">
        <v>2007</v>
      </c>
      <c r="O8" s="48">
        <v>10.9</v>
      </c>
      <c r="P8" s="45">
        <v>16.8</v>
      </c>
      <c r="Q8" s="45"/>
      <c r="R8" s="45">
        <v>2007</v>
      </c>
      <c r="S8" s="48">
        <v>12.7</v>
      </c>
      <c r="T8" s="45">
        <v>17.600000000000001</v>
      </c>
      <c r="U8" s="45"/>
      <c r="V8" s="45">
        <v>2007</v>
      </c>
      <c r="W8" s="48">
        <v>25.1</v>
      </c>
      <c r="X8" s="45">
        <v>33.700000000000003</v>
      </c>
      <c r="Y8" s="45"/>
      <c r="Z8" s="45">
        <v>2007</v>
      </c>
      <c r="AA8" s="48">
        <v>27.1</v>
      </c>
      <c r="AB8" s="45">
        <v>3.4</v>
      </c>
      <c r="AC8" s="45"/>
      <c r="AD8" s="45">
        <v>2007</v>
      </c>
      <c r="AE8" s="48">
        <v>68.599999999999994</v>
      </c>
      <c r="AF8" s="45">
        <v>93</v>
      </c>
    </row>
    <row r="9" spans="1:32" x14ac:dyDescent="0.25">
      <c r="A9" s="45">
        <v>2008</v>
      </c>
      <c r="B9" s="48">
        <v>15.8</v>
      </c>
      <c r="C9" s="45">
        <v>26.5</v>
      </c>
      <c r="D9" s="45"/>
      <c r="E9" s="45"/>
      <c r="F9" s="45">
        <v>2008</v>
      </c>
      <c r="G9" s="48">
        <v>29.2</v>
      </c>
      <c r="H9" s="45">
        <v>44.5</v>
      </c>
      <c r="I9" s="45"/>
      <c r="J9" s="45">
        <v>2008</v>
      </c>
      <c r="K9" s="48">
        <v>2.2999999999999998</v>
      </c>
      <c r="L9" s="45">
        <v>3.4</v>
      </c>
      <c r="M9" s="45"/>
      <c r="N9" s="45">
        <v>2008</v>
      </c>
      <c r="O9" s="48">
        <v>7.1</v>
      </c>
      <c r="P9" s="45">
        <v>13.2</v>
      </c>
      <c r="Q9" s="45"/>
      <c r="R9" s="45">
        <v>2008</v>
      </c>
      <c r="S9" s="48">
        <v>9.8000000000000007</v>
      </c>
      <c r="T9" s="45">
        <v>17.399999999999999</v>
      </c>
      <c r="U9" s="45"/>
      <c r="V9" s="45">
        <v>2008</v>
      </c>
      <c r="W9" s="48">
        <v>18.8</v>
      </c>
      <c r="X9" s="45">
        <v>25.1</v>
      </c>
      <c r="Y9" s="45"/>
      <c r="Z9" s="45">
        <v>2008</v>
      </c>
      <c r="AA9" s="48">
        <v>18.100000000000001</v>
      </c>
      <c r="AB9" s="45">
        <v>2.7</v>
      </c>
      <c r="AC9" s="45"/>
      <c r="AD9" s="45">
        <v>2008</v>
      </c>
      <c r="AE9" s="48">
        <v>51.6</v>
      </c>
      <c r="AF9" s="45">
        <v>74.099999999999994</v>
      </c>
    </row>
    <row r="10" spans="1:32" x14ac:dyDescent="0.25">
      <c r="A10" s="45">
        <v>2009</v>
      </c>
      <c r="B10" s="48">
        <v>16.399999999999999</v>
      </c>
      <c r="C10" s="45">
        <v>24.8</v>
      </c>
      <c r="D10" s="45"/>
      <c r="E10" s="45"/>
      <c r="F10" s="45">
        <v>2009</v>
      </c>
      <c r="G10" s="48">
        <v>26.9</v>
      </c>
      <c r="H10" s="45">
        <v>41.8</v>
      </c>
      <c r="I10" s="45"/>
      <c r="J10" s="45">
        <v>2009</v>
      </c>
      <c r="K10" s="48">
        <v>2.9</v>
      </c>
      <c r="L10" s="45">
        <v>4.9000000000000004</v>
      </c>
      <c r="M10" s="45"/>
      <c r="N10" s="45">
        <v>2009</v>
      </c>
      <c r="O10" s="48">
        <v>8.1999999999999993</v>
      </c>
      <c r="P10" s="45">
        <v>13.9</v>
      </c>
      <c r="Q10" s="45"/>
      <c r="R10" s="45">
        <v>2009</v>
      </c>
      <c r="S10" s="48">
        <v>17.100000000000001</v>
      </c>
      <c r="T10" s="45">
        <v>40.1</v>
      </c>
      <c r="U10" s="45"/>
      <c r="V10" s="45">
        <v>2009</v>
      </c>
      <c r="W10" s="49">
        <v>16</v>
      </c>
      <c r="X10" s="50">
        <v>58.4</v>
      </c>
      <c r="Y10" s="45"/>
      <c r="Z10" s="45">
        <v>2009</v>
      </c>
      <c r="AA10" s="49">
        <v>14.8</v>
      </c>
      <c r="AB10" s="50">
        <v>3.7</v>
      </c>
      <c r="AC10" s="45"/>
      <c r="AD10" s="45">
        <v>2009</v>
      </c>
      <c r="AE10" s="49">
        <v>34.700000000000003</v>
      </c>
      <c r="AF10" s="50">
        <v>52.2</v>
      </c>
    </row>
    <row r="11" spans="1:32" x14ac:dyDescent="0.25">
      <c r="A11" s="51">
        <v>2010</v>
      </c>
      <c r="B11" s="45">
        <v>14.6</v>
      </c>
      <c r="C11" s="45">
        <v>25.6</v>
      </c>
      <c r="D11" s="45"/>
      <c r="E11" s="45"/>
      <c r="F11" s="51">
        <v>2010</v>
      </c>
      <c r="G11" s="45">
        <v>25.9</v>
      </c>
      <c r="H11" s="45">
        <v>40.6</v>
      </c>
      <c r="I11" s="45"/>
      <c r="J11" s="51">
        <v>2010</v>
      </c>
      <c r="K11" s="45">
        <v>2.4</v>
      </c>
      <c r="L11" s="45">
        <v>2.2000000000000002</v>
      </c>
      <c r="M11" s="45"/>
      <c r="N11" s="51">
        <v>2010</v>
      </c>
      <c r="O11" s="45">
        <v>8.1</v>
      </c>
      <c r="P11" s="45">
        <v>13.5</v>
      </c>
      <c r="Q11" s="45"/>
      <c r="R11" s="51">
        <v>2010</v>
      </c>
      <c r="S11" s="45">
        <v>27</v>
      </c>
      <c r="T11" s="45">
        <v>33.1</v>
      </c>
      <c r="U11" s="45"/>
      <c r="V11" s="51">
        <v>2010</v>
      </c>
      <c r="W11" s="45">
        <v>14.9</v>
      </c>
      <c r="X11" s="45">
        <v>23.4</v>
      </c>
      <c r="Y11" s="45"/>
      <c r="Z11" s="51">
        <v>2010</v>
      </c>
      <c r="AA11" s="45">
        <v>14.1</v>
      </c>
      <c r="AB11" s="45">
        <v>2.2999999999999998</v>
      </c>
      <c r="AC11" s="45"/>
      <c r="AD11" s="51">
        <v>2010</v>
      </c>
      <c r="AE11" s="45">
        <v>42.5</v>
      </c>
      <c r="AF11" s="45">
        <v>61</v>
      </c>
    </row>
    <row r="12" spans="1:32" x14ac:dyDescent="0.25">
      <c r="A12" s="51">
        <v>2011</v>
      </c>
      <c r="B12" s="45">
        <v>17.100000000000001</v>
      </c>
      <c r="C12" s="52">
        <v>29.06</v>
      </c>
      <c r="D12" s="52"/>
      <c r="E12" s="45"/>
      <c r="F12" s="51">
        <v>2011</v>
      </c>
      <c r="G12" s="45">
        <v>50</v>
      </c>
      <c r="H12" s="52">
        <v>65.239999999999995</v>
      </c>
      <c r="I12" s="45"/>
      <c r="J12" s="51">
        <v>2011</v>
      </c>
      <c r="K12" s="45">
        <v>1.6</v>
      </c>
      <c r="L12" s="52">
        <v>3.25</v>
      </c>
      <c r="M12" s="45"/>
      <c r="N12" s="51">
        <v>2011</v>
      </c>
      <c r="O12" s="45">
        <v>11.5</v>
      </c>
      <c r="P12" s="52">
        <v>19.47</v>
      </c>
      <c r="Q12" s="45"/>
      <c r="R12" s="51">
        <v>2011</v>
      </c>
      <c r="S12" s="45">
        <v>27.8</v>
      </c>
      <c r="T12" s="52">
        <v>30.11</v>
      </c>
      <c r="U12" s="45"/>
      <c r="V12" s="51">
        <v>2011</v>
      </c>
      <c r="W12" s="45">
        <v>22.4</v>
      </c>
      <c r="X12" s="52">
        <v>30.53</v>
      </c>
      <c r="Y12" s="45"/>
      <c r="Z12" s="51">
        <v>2011</v>
      </c>
      <c r="AA12" s="45">
        <v>15.4</v>
      </c>
      <c r="AB12" s="52">
        <v>3.88</v>
      </c>
      <c r="AC12" s="45"/>
      <c r="AD12" s="51">
        <v>2011</v>
      </c>
      <c r="AE12" s="45">
        <v>63.6</v>
      </c>
      <c r="AF12" s="52">
        <v>84.47</v>
      </c>
    </row>
    <row r="13" spans="1:32" x14ac:dyDescent="0.25">
      <c r="A13" s="45">
        <v>2012</v>
      </c>
      <c r="B13" s="48">
        <v>19.100000000000001</v>
      </c>
      <c r="C13" s="52">
        <v>36.4</v>
      </c>
      <c r="D13" s="52"/>
      <c r="E13" s="45"/>
      <c r="F13" s="45">
        <v>2012</v>
      </c>
      <c r="G13" s="48">
        <v>40.6</v>
      </c>
      <c r="H13" s="52">
        <v>51.6</v>
      </c>
      <c r="I13" s="45"/>
      <c r="J13" s="45">
        <v>2012</v>
      </c>
      <c r="K13" s="48">
        <v>1.7</v>
      </c>
      <c r="L13" s="45">
        <v>2.9</v>
      </c>
      <c r="M13" s="45"/>
      <c r="N13" s="45">
        <v>2012</v>
      </c>
      <c r="O13" s="48">
        <v>12.2</v>
      </c>
      <c r="P13" s="52">
        <v>19.399999999999999</v>
      </c>
      <c r="Q13" s="45"/>
      <c r="R13" s="45">
        <v>2012</v>
      </c>
      <c r="S13" s="48">
        <v>24.3</v>
      </c>
      <c r="T13" s="50">
        <v>22.2</v>
      </c>
      <c r="U13" s="45"/>
      <c r="V13" s="45">
        <v>2012</v>
      </c>
      <c r="W13" s="48">
        <v>22.8</v>
      </c>
      <c r="X13" s="52">
        <v>29.7</v>
      </c>
      <c r="Y13" s="45"/>
      <c r="Z13" s="45">
        <v>2012</v>
      </c>
      <c r="AA13" s="48">
        <v>15.3</v>
      </c>
      <c r="AB13" s="52">
        <v>2.8</v>
      </c>
      <c r="AC13" s="45"/>
      <c r="AD13" s="45">
        <v>2012</v>
      </c>
      <c r="AE13" s="48">
        <v>68</v>
      </c>
      <c r="AF13" s="52">
        <v>99</v>
      </c>
    </row>
    <row r="14" spans="1:32" x14ac:dyDescent="0.25">
      <c r="A14" s="51">
        <v>2013</v>
      </c>
      <c r="B14" s="45">
        <v>16.530999999999999</v>
      </c>
      <c r="C14" s="52">
        <v>35.1</v>
      </c>
      <c r="D14" s="52"/>
      <c r="E14" s="45"/>
      <c r="F14" s="51">
        <v>2013</v>
      </c>
      <c r="G14" s="45">
        <v>51.706000000000003</v>
      </c>
      <c r="H14" s="52">
        <v>68.900000000000006</v>
      </c>
      <c r="I14" s="45"/>
      <c r="J14" s="51">
        <v>2013</v>
      </c>
      <c r="K14" s="45">
        <v>2.34</v>
      </c>
      <c r="L14" s="45">
        <v>1.7</v>
      </c>
      <c r="M14" s="45"/>
      <c r="N14" s="51">
        <v>2013</v>
      </c>
      <c r="O14" s="45">
        <v>11.645</v>
      </c>
      <c r="P14" s="52">
        <v>19.3</v>
      </c>
      <c r="Q14" s="45"/>
      <c r="R14" s="51">
        <v>2013</v>
      </c>
      <c r="S14" s="45">
        <v>30.131</v>
      </c>
      <c r="T14" s="45">
        <v>27.1</v>
      </c>
      <c r="U14" s="45"/>
      <c r="V14" s="51">
        <v>2013</v>
      </c>
      <c r="W14" s="45">
        <v>23.065999999999999</v>
      </c>
      <c r="X14" s="52">
        <v>30.8</v>
      </c>
      <c r="Y14" s="45"/>
      <c r="Z14" s="51">
        <v>2013</v>
      </c>
      <c r="AA14" s="45">
        <v>13.292999999999999</v>
      </c>
      <c r="AB14" s="52">
        <v>2.8</v>
      </c>
      <c r="AC14" s="45"/>
      <c r="AD14" s="51">
        <v>2013</v>
      </c>
      <c r="AE14" s="45">
        <v>70.177000000000007</v>
      </c>
      <c r="AF14" s="45">
        <v>100.1</v>
      </c>
    </row>
    <row r="15" spans="1:32" x14ac:dyDescent="0.25">
      <c r="A15" s="51">
        <v>2014</v>
      </c>
      <c r="B15" s="53">
        <v>19.928999999999998</v>
      </c>
      <c r="C15" s="52">
        <v>23.8</v>
      </c>
      <c r="D15" s="52"/>
      <c r="E15" s="45"/>
      <c r="F15" s="51">
        <v>2014</v>
      </c>
      <c r="G15" s="53">
        <v>50.206000000000003</v>
      </c>
      <c r="H15" s="52">
        <v>84.5</v>
      </c>
      <c r="I15" s="45"/>
      <c r="J15" s="51">
        <v>2014</v>
      </c>
      <c r="K15" s="53">
        <v>2.0310000000000001</v>
      </c>
      <c r="L15" s="52">
        <v>2.8</v>
      </c>
      <c r="M15" s="45"/>
      <c r="N15" s="51">
        <v>2014</v>
      </c>
      <c r="O15" s="53">
        <v>9.7539999999999996</v>
      </c>
      <c r="P15" s="52">
        <v>16.399999999999999</v>
      </c>
      <c r="Q15" s="45"/>
      <c r="R15" s="51">
        <v>2014</v>
      </c>
      <c r="S15" s="53">
        <v>31.673999999999999</v>
      </c>
      <c r="T15" s="52">
        <v>31.2</v>
      </c>
      <c r="U15" s="45"/>
      <c r="V15" s="51">
        <v>2014</v>
      </c>
      <c r="W15" s="53">
        <v>22.184999999999999</v>
      </c>
      <c r="X15" s="52">
        <v>34.6</v>
      </c>
      <c r="Y15" s="45"/>
      <c r="Z15" s="51">
        <v>2014</v>
      </c>
      <c r="AA15" s="53">
        <v>21.231999999999999</v>
      </c>
      <c r="AB15" s="52">
        <v>2.8</v>
      </c>
      <c r="AC15" s="45"/>
      <c r="AD15" s="51">
        <v>2014</v>
      </c>
      <c r="AE15" s="53">
        <v>75.460999999999999</v>
      </c>
      <c r="AF15" s="52">
        <v>108.1</v>
      </c>
    </row>
    <row r="16" spans="1:32" x14ac:dyDescent="0.25">
      <c r="A16" s="51">
        <v>2015</v>
      </c>
      <c r="B16" s="53">
        <v>16.896000000000001</v>
      </c>
      <c r="C16" s="52">
        <v>26.8</v>
      </c>
      <c r="D16" s="52"/>
      <c r="E16" s="45"/>
      <c r="F16" s="51">
        <v>2015</v>
      </c>
      <c r="G16" s="53">
        <v>43.8</v>
      </c>
      <c r="H16" s="52">
        <v>82.3</v>
      </c>
      <c r="I16" s="45"/>
      <c r="J16" s="51">
        <v>2015</v>
      </c>
      <c r="K16" s="45">
        <v>3.2</v>
      </c>
      <c r="L16" s="45">
        <v>2.99</v>
      </c>
      <c r="M16" s="45"/>
      <c r="N16" s="51">
        <v>2015</v>
      </c>
      <c r="O16" s="53">
        <v>10.1</v>
      </c>
      <c r="P16" s="52">
        <v>15</v>
      </c>
      <c r="Q16" s="45"/>
      <c r="R16" s="51">
        <v>2015</v>
      </c>
      <c r="S16" s="53">
        <v>28.6</v>
      </c>
      <c r="T16" s="45">
        <v>26</v>
      </c>
      <c r="U16" s="53">
        <f>+S16+T16</f>
        <v>54.6</v>
      </c>
      <c r="V16" s="51">
        <v>2015</v>
      </c>
      <c r="W16" s="53">
        <v>25</v>
      </c>
      <c r="X16" s="52">
        <v>36.1</v>
      </c>
      <c r="Y16" s="45"/>
      <c r="Z16" s="51">
        <v>2015</v>
      </c>
      <c r="AA16" s="53">
        <v>20.7</v>
      </c>
      <c r="AB16" s="52">
        <v>1.1399999999999999</v>
      </c>
      <c r="AC16" s="45"/>
      <c r="AD16" s="51">
        <v>2015</v>
      </c>
      <c r="AE16" s="53">
        <v>81.099999999999994</v>
      </c>
      <c r="AF16" s="45">
        <v>121.2</v>
      </c>
    </row>
    <row r="17" spans="1:33" x14ac:dyDescent="0.25">
      <c r="A17" s="51">
        <v>2016</v>
      </c>
      <c r="B17" s="45">
        <v>17.7</v>
      </c>
      <c r="C17" s="52">
        <v>29.1</v>
      </c>
      <c r="D17" s="52"/>
      <c r="E17" s="45"/>
      <c r="F17" s="51">
        <v>2016</v>
      </c>
      <c r="G17" s="45">
        <v>34.700000000000003</v>
      </c>
      <c r="H17" s="52">
        <v>86.8</v>
      </c>
      <c r="I17" s="45"/>
      <c r="J17" s="51">
        <v>2016</v>
      </c>
      <c r="K17" s="45">
        <v>2.7</v>
      </c>
      <c r="L17" s="45">
        <v>2.8</v>
      </c>
      <c r="M17" s="45"/>
      <c r="N17" s="51">
        <v>2016</v>
      </c>
      <c r="O17" s="45">
        <v>14.7</v>
      </c>
      <c r="P17" s="52">
        <v>20.6</v>
      </c>
      <c r="Q17" s="45"/>
      <c r="R17" s="51">
        <v>2016</v>
      </c>
      <c r="S17" s="45">
        <v>14.7</v>
      </c>
      <c r="T17" s="45">
        <v>26</v>
      </c>
      <c r="U17" s="53">
        <f t="shared" ref="U17:U25" si="0">+S17+T17</f>
        <v>40.700000000000003</v>
      </c>
      <c r="V17" s="51">
        <v>2016</v>
      </c>
      <c r="W17" s="45">
        <v>27.2</v>
      </c>
      <c r="X17" s="52">
        <v>37.6</v>
      </c>
      <c r="Y17" s="45"/>
      <c r="Z17" s="51">
        <v>2016</v>
      </c>
      <c r="AA17" s="45">
        <v>14.4</v>
      </c>
      <c r="AB17" s="52">
        <v>0.4</v>
      </c>
      <c r="AC17" s="45"/>
      <c r="AD17" s="51">
        <v>2016</v>
      </c>
      <c r="AE17" s="45">
        <v>80.099999999999994</v>
      </c>
      <c r="AF17" s="45">
        <v>124.1</v>
      </c>
    </row>
    <row r="18" spans="1:33" x14ac:dyDescent="0.25">
      <c r="A18" s="51">
        <v>2017</v>
      </c>
      <c r="B18" s="53">
        <v>23.539000000000001</v>
      </c>
      <c r="C18" s="52">
        <v>35.299999999999997</v>
      </c>
      <c r="D18" s="52"/>
      <c r="E18" s="45"/>
      <c r="F18" s="51">
        <v>2017</v>
      </c>
      <c r="G18" s="53">
        <v>38.987000000000002</v>
      </c>
      <c r="H18" s="52">
        <v>70.8</v>
      </c>
      <c r="I18" s="45"/>
      <c r="J18" s="51">
        <v>2017</v>
      </c>
      <c r="K18" s="53">
        <v>1.5960000000000001</v>
      </c>
      <c r="L18" s="45">
        <v>2.1</v>
      </c>
      <c r="M18" s="45"/>
      <c r="N18" s="51">
        <v>2017</v>
      </c>
      <c r="O18" s="53">
        <v>10.829000000000001</v>
      </c>
      <c r="P18" s="52">
        <v>17.100000000000001</v>
      </c>
      <c r="Q18" s="45"/>
      <c r="R18" s="51">
        <v>2017</v>
      </c>
      <c r="S18" s="53">
        <v>21.395</v>
      </c>
      <c r="T18" s="45">
        <v>22.6</v>
      </c>
      <c r="U18" s="53">
        <f t="shared" si="0"/>
        <v>43.995000000000005</v>
      </c>
      <c r="V18" s="51">
        <v>2017</v>
      </c>
      <c r="W18" s="53">
        <v>27.849</v>
      </c>
      <c r="X18" s="52">
        <v>37.299999999999997</v>
      </c>
      <c r="Y18" s="45"/>
      <c r="Z18" s="51">
        <v>2017</v>
      </c>
      <c r="AA18" s="53">
        <v>18.388000000000002</v>
      </c>
      <c r="AB18" s="52">
        <v>1.1000000000000001</v>
      </c>
      <c r="AC18" s="45"/>
      <c r="AD18" s="51">
        <v>2017</v>
      </c>
      <c r="AE18" s="53">
        <v>83.09</v>
      </c>
      <c r="AF18" s="45">
        <v>124.2</v>
      </c>
      <c r="AG18" s="21"/>
    </row>
    <row r="19" spans="1:33" x14ac:dyDescent="0.25">
      <c r="A19" s="51">
        <v>2018</v>
      </c>
      <c r="B19" s="53">
        <v>20.399999999999999</v>
      </c>
      <c r="C19" s="52">
        <v>36.299999999999997</v>
      </c>
      <c r="D19" s="52"/>
      <c r="E19" s="45"/>
      <c r="F19" s="51">
        <v>2018</v>
      </c>
      <c r="G19" s="53">
        <v>47.1</v>
      </c>
      <c r="H19" s="52">
        <v>71</v>
      </c>
      <c r="I19" s="45"/>
      <c r="J19" s="51">
        <v>2018</v>
      </c>
      <c r="K19" s="53">
        <v>1.8</v>
      </c>
      <c r="L19" s="45">
        <v>2</v>
      </c>
      <c r="M19" s="45"/>
      <c r="N19" s="51">
        <v>2018</v>
      </c>
      <c r="O19" s="53">
        <v>7.8</v>
      </c>
      <c r="P19" s="52">
        <v>13.4</v>
      </c>
      <c r="Q19" s="45"/>
      <c r="R19" s="51">
        <v>2018</v>
      </c>
      <c r="S19" s="53">
        <v>22.4</v>
      </c>
      <c r="T19" s="45">
        <v>33.6</v>
      </c>
      <c r="U19" s="53">
        <f t="shared" si="0"/>
        <v>56</v>
      </c>
      <c r="V19" s="51">
        <v>2018</v>
      </c>
      <c r="W19" s="45">
        <v>30</v>
      </c>
      <c r="X19" s="52">
        <v>37.5</v>
      </c>
      <c r="Y19" s="45"/>
      <c r="Z19" s="51">
        <v>2018</v>
      </c>
      <c r="AA19" s="53">
        <v>21.6</v>
      </c>
      <c r="AB19" s="52">
        <v>1.4</v>
      </c>
      <c r="AC19" s="45"/>
      <c r="AD19" s="51">
        <v>2018</v>
      </c>
      <c r="AE19" s="53">
        <v>91.331999999999994</v>
      </c>
      <c r="AF19" s="45">
        <v>114.9</v>
      </c>
      <c r="AG19" s="21"/>
    </row>
    <row r="20" spans="1:33" x14ac:dyDescent="0.25">
      <c r="A20" s="51">
        <v>2019</v>
      </c>
      <c r="B20" s="53">
        <v>26.456</v>
      </c>
      <c r="C20" s="52">
        <v>31.6</v>
      </c>
      <c r="D20" s="52"/>
      <c r="E20" s="45"/>
      <c r="F20" s="51">
        <v>2019</v>
      </c>
      <c r="G20" s="53">
        <v>49.820999999999998</v>
      </c>
      <c r="H20" s="52">
        <v>82.7</v>
      </c>
      <c r="I20" s="45"/>
      <c r="J20" s="51">
        <v>2019</v>
      </c>
      <c r="K20" s="53">
        <v>2.415</v>
      </c>
      <c r="L20" s="45">
        <v>2.1</v>
      </c>
      <c r="M20" s="45"/>
      <c r="N20" s="51">
        <v>2019</v>
      </c>
      <c r="O20" s="53">
        <v>8.1999999999999993</v>
      </c>
      <c r="P20" s="52">
        <v>12.2</v>
      </c>
      <c r="Q20" s="45"/>
      <c r="R20" s="51">
        <v>2019</v>
      </c>
      <c r="S20" s="53">
        <v>21.68</v>
      </c>
      <c r="T20" s="45">
        <v>10.4</v>
      </c>
      <c r="U20" s="53">
        <f t="shared" si="0"/>
        <v>32.08</v>
      </c>
      <c r="V20" s="51">
        <v>2019</v>
      </c>
      <c r="W20" s="53">
        <v>30.811</v>
      </c>
      <c r="X20" s="52">
        <v>39</v>
      </c>
      <c r="Y20" s="45"/>
      <c r="Z20" s="51">
        <v>2019</v>
      </c>
      <c r="AA20" s="53">
        <v>26.363</v>
      </c>
      <c r="AB20" s="52">
        <v>3.5</v>
      </c>
      <c r="AC20" s="45"/>
      <c r="AD20" s="51">
        <v>2019</v>
      </c>
      <c r="AE20" s="53">
        <v>90.738</v>
      </c>
      <c r="AF20" s="45">
        <v>108.4</v>
      </c>
      <c r="AG20" s="21"/>
    </row>
    <row r="21" spans="1:33" x14ac:dyDescent="0.25">
      <c r="A21" s="51">
        <v>2020</v>
      </c>
      <c r="B21" s="53">
        <v>21.818000000000001</v>
      </c>
      <c r="C21" s="52">
        <v>28.5</v>
      </c>
      <c r="D21" s="52"/>
      <c r="E21" s="45"/>
      <c r="F21" s="51">
        <v>2020</v>
      </c>
      <c r="G21" s="53">
        <v>49.838999999999999</v>
      </c>
      <c r="H21" s="52">
        <v>52.5</v>
      </c>
      <c r="I21" s="45"/>
      <c r="J21" s="51">
        <v>2020</v>
      </c>
      <c r="K21" s="53">
        <v>2.6509999999999998</v>
      </c>
      <c r="L21" s="45">
        <v>1.8</v>
      </c>
      <c r="M21" s="45"/>
      <c r="N21" s="51">
        <v>2020</v>
      </c>
      <c r="O21" s="53">
        <v>10.83</v>
      </c>
      <c r="P21" s="52">
        <v>18.100000000000001</v>
      </c>
      <c r="Q21" s="45"/>
      <c r="R21" s="51">
        <v>2020</v>
      </c>
      <c r="S21" s="53">
        <v>17.939</v>
      </c>
      <c r="T21" s="45">
        <v>11.5</v>
      </c>
      <c r="U21" s="53">
        <f t="shared" si="0"/>
        <v>29.439</v>
      </c>
      <c r="V21" s="51">
        <v>2020</v>
      </c>
      <c r="W21" s="53">
        <v>32.567999999999998</v>
      </c>
      <c r="X21" s="52">
        <v>36.799999999999997</v>
      </c>
      <c r="Y21" s="45"/>
      <c r="Z21" s="51">
        <v>2020</v>
      </c>
      <c r="AA21" s="53">
        <v>24.402000000000001</v>
      </c>
      <c r="AB21" s="52">
        <v>1.8</v>
      </c>
      <c r="AC21" s="45"/>
      <c r="AD21" s="51">
        <v>2020</v>
      </c>
      <c r="AE21" s="53">
        <v>81.165000000000006</v>
      </c>
      <c r="AF21" s="45">
        <v>96.9</v>
      </c>
      <c r="AG21" s="21"/>
    </row>
    <row r="22" spans="1:33" x14ac:dyDescent="0.25">
      <c r="A22" s="51">
        <v>2021</v>
      </c>
      <c r="B22" s="53">
        <v>20.213999999999999</v>
      </c>
      <c r="C22" s="52">
        <v>29</v>
      </c>
      <c r="D22" s="52"/>
      <c r="E22" s="45"/>
      <c r="F22" s="51">
        <v>2021</v>
      </c>
      <c r="G22" s="53">
        <v>32.552999999999997</v>
      </c>
      <c r="H22" s="52">
        <v>61</v>
      </c>
      <c r="I22" s="45"/>
      <c r="J22" s="51">
        <v>2021</v>
      </c>
      <c r="K22" s="53">
        <v>1.0860000000000001</v>
      </c>
      <c r="L22" s="45">
        <v>1.3</v>
      </c>
      <c r="M22" s="45"/>
      <c r="N22" s="51">
        <v>2021</v>
      </c>
      <c r="O22" s="53">
        <v>12.74</v>
      </c>
      <c r="P22" s="52">
        <v>17.2</v>
      </c>
      <c r="Q22" s="45"/>
      <c r="R22" s="51">
        <v>2021</v>
      </c>
      <c r="S22" s="53">
        <v>15.712</v>
      </c>
      <c r="T22" s="45">
        <v>12</v>
      </c>
      <c r="U22" s="53">
        <f t="shared" si="0"/>
        <v>27.712</v>
      </c>
      <c r="V22" s="51">
        <v>2021</v>
      </c>
      <c r="W22" s="53">
        <v>30.738</v>
      </c>
      <c r="X22" s="52">
        <v>41.9</v>
      </c>
      <c r="Y22" s="45"/>
      <c r="Z22" s="51">
        <v>2021</v>
      </c>
      <c r="AA22" s="53">
        <v>16.564</v>
      </c>
      <c r="AB22" s="52">
        <v>1</v>
      </c>
      <c r="AC22" s="45"/>
      <c r="AD22" s="51">
        <v>2021</v>
      </c>
      <c r="AE22" s="53">
        <v>80.608000000000004</v>
      </c>
      <c r="AF22" s="45">
        <v>123.2</v>
      </c>
      <c r="AG22" s="21"/>
    </row>
    <row r="23" spans="1:33" x14ac:dyDescent="0.25">
      <c r="A23" s="51">
        <v>2022</v>
      </c>
      <c r="B23" s="53">
        <v>19.751999999999999</v>
      </c>
      <c r="C23" s="52">
        <v>29.286999999999999</v>
      </c>
      <c r="D23" s="52"/>
      <c r="E23" s="45"/>
      <c r="F23" s="51">
        <v>2022</v>
      </c>
      <c r="G23" s="53">
        <v>36.231999999999999</v>
      </c>
      <c r="H23" s="52">
        <v>52.128</v>
      </c>
      <c r="I23" s="45"/>
      <c r="J23" s="51">
        <v>2022</v>
      </c>
      <c r="K23" s="53">
        <v>0.49199999999999999</v>
      </c>
      <c r="L23" s="52">
        <v>0.49</v>
      </c>
      <c r="M23" s="45"/>
      <c r="N23" s="51">
        <v>2022</v>
      </c>
      <c r="O23" s="53">
        <v>6.2649999999999997</v>
      </c>
      <c r="P23" s="52">
        <v>9.9809999999999999</v>
      </c>
      <c r="Q23" s="45"/>
      <c r="R23" s="51">
        <v>2022</v>
      </c>
      <c r="S23" s="53">
        <v>17.690999999999999</v>
      </c>
      <c r="T23" s="52">
        <v>15.013</v>
      </c>
      <c r="U23" s="53">
        <f t="shared" si="0"/>
        <v>32.704000000000001</v>
      </c>
      <c r="V23" s="51">
        <v>2022</v>
      </c>
      <c r="W23" s="53">
        <v>19.13</v>
      </c>
      <c r="X23" s="52">
        <v>26.838999999999999</v>
      </c>
      <c r="Y23" s="45"/>
      <c r="Z23" s="51">
        <v>2022</v>
      </c>
      <c r="AA23" s="53">
        <v>14.78</v>
      </c>
      <c r="AB23" s="52">
        <v>0.38100000000000001</v>
      </c>
      <c r="AC23" s="45"/>
      <c r="AD23" s="51">
        <v>2022</v>
      </c>
      <c r="AE23" s="53">
        <v>71.483000000000004</v>
      </c>
      <c r="AF23" s="52">
        <v>89.813999999999993</v>
      </c>
      <c r="AG23" s="45"/>
    </row>
    <row r="24" spans="1:33" x14ac:dyDescent="0.25">
      <c r="A24" s="51">
        <v>2023</v>
      </c>
      <c r="B24" s="53">
        <v>26.5</v>
      </c>
      <c r="C24" s="52">
        <v>32.4</v>
      </c>
      <c r="D24" s="52"/>
      <c r="F24" s="51">
        <v>2023</v>
      </c>
      <c r="G24" s="53">
        <v>38.9</v>
      </c>
      <c r="H24" s="52">
        <v>57.3</v>
      </c>
      <c r="J24" s="51">
        <v>2023</v>
      </c>
      <c r="K24" s="53">
        <v>0.2</v>
      </c>
      <c r="L24" s="45">
        <v>0.7</v>
      </c>
      <c r="N24" s="51">
        <v>2023</v>
      </c>
      <c r="O24" s="53">
        <v>9.4</v>
      </c>
      <c r="P24" s="52">
        <v>12.4</v>
      </c>
      <c r="R24" s="51">
        <v>2023</v>
      </c>
      <c r="S24" s="53">
        <v>21.8</v>
      </c>
      <c r="T24" s="45">
        <v>12.7</v>
      </c>
      <c r="U24" s="53">
        <f t="shared" si="0"/>
        <v>34.5</v>
      </c>
      <c r="V24" s="51">
        <v>2023</v>
      </c>
      <c r="W24" s="53">
        <v>28.2</v>
      </c>
      <c r="X24" s="52">
        <v>34.799999999999997</v>
      </c>
      <c r="Z24" s="51">
        <v>2023</v>
      </c>
      <c r="AA24" s="53">
        <v>15.7</v>
      </c>
      <c r="AB24" s="52">
        <v>0.9</v>
      </c>
      <c r="AD24" s="51">
        <v>2023</v>
      </c>
      <c r="AE24" s="53">
        <v>84.7</v>
      </c>
      <c r="AF24" s="45">
        <v>110.4</v>
      </c>
    </row>
    <row r="25" spans="1:33" x14ac:dyDescent="0.25">
      <c r="A25" s="51">
        <v>2024</v>
      </c>
      <c r="B25" s="53">
        <v>18.579999999999998</v>
      </c>
      <c r="C25" s="52">
        <v>26.51</v>
      </c>
      <c r="D25" s="52"/>
      <c r="F25" s="51">
        <v>2024</v>
      </c>
      <c r="G25" s="53">
        <v>46.09</v>
      </c>
      <c r="H25" s="52">
        <v>76.5</v>
      </c>
      <c r="J25" s="51">
        <v>2024</v>
      </c>
      <c r="K25" s="53">
        <v>0.35</v>
      </c>
      <c r="L25" s="45">
        <v>0.23</v>
      </c>
      <c r="N25" s="51">
        <v>2024</v>
      </c>
      <c r="O25" s="53">
        <v>7.62</v>
      </c>
      <c r="P25" s="52">
        <v>16.77</v>
      </c>
      <c r="R25" s="51">
        <v>2024</v>
      </c>
      <c r="S25" s="53">
        <v>25.94</v>
      </c>
      <c r="T25" s="45">
        <v>16.16</v>
      </c>
      <c r="U25" s="53">
        <f t="shared" si="0"/>
        <v>42.1</v>
      </c>
      <c r="V25" s="51">
        <v>2024</v>
      </c>
      <c r="W25" s="53">
        <v>29.04</v>
      </c>
      <c r="X25" s="52">
        <v>40.67</v>
      </c>
      <c r="Z25" s="51">
        <v>2024</v>
      </c>
      <c r="AA25" s="53">
        <v>19.66</v>
      </c>
      <c r="AB25" s="52">
        <v>1.1200000000000001</v>
      </c>
      <c r="AD25" s="51">
        <v>2024</v>
      </c>
      <c r="AE25" s="53">
        <v>74.239999999999995</v>
      </c>
      <c r="AF25" s="45">
        <v>96.24</v>
      </c>
    </row>
    <row r="27" spans="1:33" x14ac:dyDescent="0.25">
      <c r="A27" t="s">
        <v>101</v>
      </c>
    </row>
    <row r="28" spans="1:33" x14ac:dyDescent="0.25">
      <c r="B28" t="s">
        <v>102</v>
      </c>
      <c r="C28" t="s">
        <v>103</v>
      </c>
      <c r="E28" t="s">
        <v>1</v>
      </c>
      <c r="F28" t="s">
        <v>90</v>
      </c>
      <c r="G28" t="s">
        <v>0</v>
      </c>
      <c r="H28" t="s">
        <v>92</v>
      </c>
      <c r="I28" t="s">
        <v>91</v>
      </c>
      <c r="K28" t="s">
        <v>105</v>
      </c>
      <c r="L28" t="s">
        <v>108</v>
      </c>
      <c r="M28" t="s">
        <v>109</v>
      </c>
    </row>
    <row r="29" spans="1:33" x14ac:dyDescent="0.25">
      <c r="A29" s="45">
        <v>2003</v>
      </c>
      <c r="B29" s="41">
        <f>+B4+C4</f>
        <v>45.2</v>
      </c>
      <c r="C29" s="41">
        <f>+G4+H4</f>
        <v>96.6</v>
      </c>
      <c r="D29" s="41"/>
      <c r="E29" s="41">
        <f>+AE4+AF4</f>
        <v>196.9</v>
      </c>
      <c r="F29">
        <f>+O4+P4</f>
        <v>21.4</v>
      </c>
      <c r="G29">
        <f>+AA4+AB4</f>
        <v>22.8</v>
      </c>
      <c r="H29">
        <f>+W4+X4</f>
        <v>72.2</v>
      </c>
      <c r="I29">
        <f>+S4+T4</f>
        <v>9.1000000000000014</v>
      </c>
      <c r="K29" s="79">
        <f>+B4/B29</f>
        <v>0.36504424778761058</v>
      </c>
      <c r="L29" s="79">
        <f>+G4/C29</f>
        <v>0.29917184265010355</v>
      </c>
      <c r="M29" s="79">
        <f>+AE4/E29</f>
        <v>0.4261046216353479</v>
      </c>
    </row>
    <row r="30" spans="1:33" x14ac:dyDescent="0.25">
      <c r="A30" s="45">
        <v>2004</v>
      </c>
      <c r="B30" s="41">
        <f t="shared" ref="B30:B49" si="1">+B5+C5</f>
        <v>46.7</v>
      </c>
      <c r="C30" s="41">
        <f t="shared" ref="C30:C49" si="2">+G5+H5</f>
        <v>87</v>
      </c>
      <c r="D30" s="41"/>
      <c r="E30" s="41">
        <f t="shared" ref="E30:E49" si="3">+AE5+AF5</f>
        <v>184.3</v>
      </c>
      <c r="F30" s="41">
        <f t="shared" ref="F30:F49" si="4">+O5+P5</f>
        <v>28.9</v>
      </c>
      <c r="G30">
        <f t="shared" ref="G30:G49" si="5">+AA5+AB5</f>
        <v>27.5</v>
      </c>
      <c r="H30" s="41">
        <f t="shared" ref="H30:H49" si="6">+W5+X5</f>
        <v>70.900000000000006</v>
      </c>
      <c r="I30" s="41">
        <f t="shared" ref="I30:I49" si="7">+S5+T5</f>
        <v>15</v>
      </c>
      <c r="K30" s="79">
        <f t="shared" ref="K30:K49" si="8">+B5/B30</f>
        <v>0.38972162740899352</v>
      </c>
      <c r="L30" s="79">
        <f t="shared" ref="L30:L49" si="9">+G5/C30</f>
        <v>0.3</v>
      </c>
      <c r="M30" s="79">
        <f t="shared" ref="M30:M49" si="10">+AE5/E30</f>
        <v>0.39609332609875203</v>
      </c>
    </row>
    <row r="31" spans="1:33" x14ac:dyDescent="0.25">
      <c r="A31" s="45">
        <v>2005</v>
      </c>
      <c r="B31" s="41">
        <f t="shared" si="1"/>
        <v>55.2</v>
      </c>
      <c r="C31" s="41">
        <f t="shared" si="2"/>
        <v>93.600000000000009</v>
      </c>
      <c r="D31" s="41"/>
      <c r="E31" s="41">
        <f t="shared" si="3"/>
        <v>200.4</v>
      </c>
      <c r="F31" s="41">
        <f t="shared" si="4"/>
        <v>23.8</v>
      </c>
      <c r="G31">
        <f t="shared" si="5"/>
        <v>26.099999999999998</v>
      </c>
      <c r="H31" s="41">
        <f t="shared" si="6"/>
        <v>70.7</v>
      </c>
      <c r="I31" s="41">
        <f t="shared" si="7"/>
        <v>19.5</v>
      </c>
      <c r="K31" s="79">
        <f t="shared" si="8"/>
        <v>0.37681159420289856</v>
      </c>
      <c r="L31" s="79">
        <f t="shared" si="9"/>
        <v>0.26923076923076922</v>
      </c>
      <c r="M31" s="79">
        <f t="shared" si="10"/>
        <v>0.3842315369261477</v>
      </c>
    </row>
    <row r="32" spans="1:33" x14ac:dyDescent="0.25">
      <c r="A32" s="45">
        <v>2006</v>
      </c>
      <c r="B32" s="41">
        <f t="shared" si="1"/>
        <v>53.199999999999996</v>
      </c>
      <c r="C32" s="41">
        <f t="shared" si="2"/>
        <v>104.30000000000001</v>
      </c>
      <c r="D32" s="41"/>
      <c r="E32" s="41">
        <f t="shared" si="3"/>
        <v>178.10000000000002</v>
      </c>
      <c r="F32" s="41">
        <f t="shared" si="4"/>
        <v>28.4</v>
      </c>
      <c r="G32">
        <f t="shared" si="5"/>
        <v>30</v>
      </c>
      <c r="H32" s="41">
        <f t="shared" si="6"/>
        <v>66.099999999999994</v>
      </c>
      <c r="I32" s="41">
        <f t="shared" si="7"/>
        <v>13.6</v>
      </c>
      <c r="K32" s="79">
        <f t="shared" si="8"/>
        <v>0.38345864661654133</v>
      </c>
      <c r="L32" s="79">
        <f t="shared" si="9"/>
        <v>0.35091083413231061</v>
      </c>
      <c r="M32" s="79">
        <f t="shared" si="10"/>
        <v>0.42784952274003363</v>
      </c>
    </row>
    <row r="33" spans="1:13" x14ac:dyDescent="0.25">
      <c r="A33" s="45">
        <v>2007</v>
      </c>
      <c r="B33" s="41">
        <f t="shared" si="1"/>
        <v>64.599999999999994</v>
      </c>
      <c r="C33" s="41">
        <f t="shared" si="2"/>
        <v>94.800000000000011</v>
      </c>
      <c r="D33" s="41"/>
      <c r="E33" s="41">
        <f t="shared" si="3"/>
        <v>161.6</v>
      </c>
      <c r="F33" s="41">
        <f t="shared" si="4"/>
        <v>27.700000000000003</v>
      </c>
      <c r="G33">
        <f t="shared" si="5"/>
        <v>30.5</v>
      </c>
      <c r="H33" s="41">
        <f t="shared" si="6"/>
        <v>58.800000000000004</v>
      </c>
      <c r="I33" s="41">
        <f t="shared" si="7"/>
        <v>30.3</v>
      </c>
      <c r="K33" s="79">
        <f t="shared" si="8"/>
        <v>0.44272445820433443</v>
      </c>
      <c r="L33" s="79">
        <f t="shared" si="9"/>
        <v>0.35021097046413502</v>
      </c>
      <c r="M33" s="79">
        <f t="shared" si="10"/>
        <v>0.42450495049504949</v>
      </c>
    </row>
    <row r="34" spans="1:13" x14ac:dyDescent="0.25">
      <c r="A34" s="45">
        <v>2008</v>
      </c>
      <c r="B34" s="41">
        <f t="shared" si="1"/>
        <v>42.3</v>
      </c>
      <c r="C34" s="41">
        <f t="shared" si="2"/>
        <v>73.7</v>
      </c>
      <c r="D34" s="41"/>
      <c r="E34" s="41">
        <f t="shared" si="3"/>
        <v>125.69999999999999</v>
      </c>
      <c r="F34" s="41">
        <f t="shared" si="4"/>
        <v>20.299999999999997</v>
      </c>
      <c r="G34">
        <f t="shared" si="5"/>
        <v>20.8</v>
      </c>
      <c r="H34" s="41">
        <f t="shared" si="6"/>
        <v>43.900000000000006</v>
      </c>
      <c r="I34" s="41">
        <f t="shared" si="7"/>
        <v>27.2</v>
      </c>
      <c r="K34" s="79">
        <f t="shared" si="8"/>
        <v>0.37352245862884165</v>
      </c>
      <c r="L34" s="79">
        <f t="shared" si="9"/>
        <v>0.39620081411126185</v>
      </c>
      <c r="M34" s="79">
        <f t="shared" si="10"/>
        <v>0.41050119331742246</v>
      </c>
    </row>
    <row r="35" spans="1:13" x14ac:dyDescent="0.25">
      <c r="A35" s="45">
        <v>2009</v>
      </c>
      <c r="B35" s="41">
        <f t="shared" si="1"/>
        <v>41.2</v>
      </c>
      <c r="C35" s="41">
        <f t="shared" si="2"/>
        <v>68.699999999999989</v>
      </c>
      <c r="D35" s="41"/>
      <c r="E35" s="41">
        <f t="shared" si="3"/>
        <v>86.9</v>
      </c>
      <c r="F35" s="41">
        <f t="shared" si="4"/>
        <v>22.1</v>
      </c>
      <c r="G35">
        <f t="shared" si="5"/>
        <v>18.5</v>
      </c>
      <c r="H35" s="41">
        <f t="shared" si="6"/>
        <v>74.400000000000006</v>
      </c>
      <c r="I35" s="41">
        <f t="shared" si="7"/>
        <v>57.2</v>
      </c>
      <c r="K35" s="79">
        <f t="shared" si="8"/>
        <v>0.3980582524271844</v>
      </c>
      <c r="L35" s="79">
        <f t="shared" si="9"/>
        <v>0.39155749636098985</v>
      </c>
      <c r="M35" s="79">
        <f t="shared" si="10"/>
        <v>0.39930955120828537</v>
      </c>
    </row>
    <row r="36" spans="1:13" x14ac:dyDescent="0.25">
      <c r="A36" s="51">
        <v>2010</v>
      </c>
      <c r="B36" s="41">
        <f t="shared" si="1"/>
        <v>40.200000000000003</v>
      </c>
      <c r="C36" s="41">
        <f t="shared" si="2"/>
        <v>66.5</v>
      </c>
      <c r="D36" s="41"/>
      <c r="E36" s="41">
        <f t="shared" si="3"/>
        <v>103.5</v>
      </c>
      <c r="F36" s="41">
        <f t="shared" si="4"/>
        <v>21.6</v>
      </c>
      <c r="G36">
        <f t="shared" si="5"/>
        <v>16.399999999999999</v>
      </c>
      <c r="H36" s="41">
        <f t="shared" si="6"/>
        <v>38.299999999999997</v>
      </c>
      <c r="I36" s="41">
        <f t="shared" si="7"/>
        <v>60.1</v>
      </c>
      <c r="K36" s="79">
        <f t="shared" si="8"/>
        <v>0.36318407960199001</v>
      </c>
      <c r="L36" s="79">
        <f t="shared" si="9"/>
        <v>0.38947368421052631</v>
      </c>
      <c r="M36" s="79">
        <f t="shared" si="10"/>
        <v>0.41062801932367149</v>
      </c>
    </row>
    <row r="37" spans="1:13" x14ac:dyDescent="0.25">
      <c r="A37" s="51">
        <v>2011</v>
      </c>
      <c r="B37" s="41">
        <f t="shared" si="1"/>
        <v>46.16</v>
      </c>
      <c r="C37" s="41">
        <f t="shared" si="2"/>
        <v>115.24</v>
      </c>
      <c r="D37" s="41"/>
      <c r="E37" s="41">
        <f t="shared" si="3"/>
        <v>148.07</v>
      </c>
      <c r="F37" s="41">
        <f t="shared" si="4"/>
        <v>30.97</v>
      </c>
      <c r="G37">
        <f t="shared" si="5"/>
        <v>19.28</v>
      </c>
      <c r="H37" s="41">
        <f t="shared" si="6"/>
        <v>52.93</v>
      </c>
      <c r="I37" s="41">
        <f t="shared" si="7"/>
        <v>57.91</v>
      </c>
      <c r="K37" s="79">
        <f t="shared" si="8"/>
        <v>0.3704506065857886</v>
      </c>
      <c r="L37" s="79">
        <f t="shared" si="9"/>
        <v>0.43387712599791739</v>
      </c>
      <c r="M37" s="79">
        <f t="shared" si="10"/>
        <v>0.42952657526845411</v>
      </c>
    </row>
    <row r="38" spans="1:13" x14ac:dyDescent="0.25">
      <c r="A38" s="45">
        <v>2012</v>
      </c>
      <c r="B38" s="41">
        <f t="shared" si="1"/>
        <v>55.5</v>
      </c>
      <c r="C38" s="41">
        <f t="shared" si="2"/>
        <v>92.2</v>
      </c>
      <c r="D38" s="41"/>
      <c r="E38" s="41">
        <f t="shared" si="3"/>
        <v>167</v>
      </c>
      <c r="F38" s="41">
        <f t="shared" si="4"/>
        <v>31.599999999999998</v>
      </c>
      <c r="G38">
        <f t="shared" si="5"/>
        <v>18.100000000000001</v>
      </c>
      <c r="H38" s="41">
        <f t="shared" si="6"/>
        <v>52.5</v>
      </c>
      <c r="I38" s="41">
        <f t="shared" si="7"/>
        <v>46.5</v>
      </c>
      <c r="K38" s="79">
        <f t="shared" si="8"/>
        <v>0.34414414414414418</v>
      </c>
      <c r="L38" s="79">
        <f t="shared" si="9"/>
        <v>0.4403470715835141</v>
      </c>
      <c r="M38" s="79">
        <f t="shared" si="10"/>
        <v>0.40718562874251496</v>
      </c>
    </row>
    <row r="39" spans="1:13" x14ac:dyDescent="0.25">
      <c r="A39" s="51">
        <v>2013</v>
      </c>
      <c r="B39" s="41">
        <f t="shared" si="1"/>
        <v>51.631</v>
      </c>
      <c r="C39" s="41">
        <f t="shared" si="2"/>
        <v>120.60600000000001</v>
      </c>
      <c r="D39" s="41"/>
      <c r="E39" s="41">
        <f t="shared" si="3"/>
        <v>170.27699999999999</v>
      </c>
      <c r="F39" s="41">
        <f t="shared" si="4"/>
        <v>30.945</v>
      </c>
      <c r="G39">
        <f t="shared" si="5"/>
        <v>16.093</v>
      </c>
      <c r="H39" s="41">
        <f t="shared" si="6"/>
        <v>53.866</v>
      </c>
      <c r="I39" s="41">
        <f t="shared" si="7"/>
        <v>57.231000000000002</v>
      </c>
      <c r="K39" s="79">
        <f t="shared" si="8"/>
        <v>0.32017586333791714</v>
      </c>
      <c r="L39" s="79">
        <f t="shared" si="9"/>
        <v>0.42871830588859594</v>
      </c>
      <c r="M39" s="79">
        <f t="shared" si="10"/>
        <v>0.4121343458012533</v>
      </c>
    </row>
    <row r="40" spans="1:13" x14ac:dyDescent="0.25">
      <c r="A40" s="51">
        <v>2014</v>
      </c>
      <c r="B40" s="41">
        <f t="shared" si="1"/>
        <v>43.728999999999999</v>
      </c>
      <c r="C40" s="41">
        <f t="shared" si="2"/>
        <v>134.70600000000002</v>
      </c>
      <c r="D40" s="41"/>
      <c r="E40" s="41">
        <f t="shared" si="3"/>
        <v>183.56099999999998</v>
      </c>
      <c r="F40" s="41">
        <f t="shared" si="4"/>
        <v>26.153999999999996</v>
      </c>
      <c r="G40">
        <f t="shared" si="5"/>
        <v>24.032</v>
      </c>
      <c r="H40" s="41">
        <f t="shared" si="6"/>
        <v>56.784999999999997</v>
      </c>
      <c r="I40" s="41">
        <f t="shared" si="7"/>
        <v>62.873999999999995</v>
      </c>
      <c r="K40" s="79">
        <f t="shared" si="8"/>
        <v>0.45573875460220903</v>
      </c>
      <c r="L40" s="79">
        <f t="shared" si="9"/>
        <v>0.37270797143408607</v>
      </c>
      <c r="M40" s="79">
        <f t="shared" si="10"/>
        <v>0.41109494936288216</v>
      </c>
    </row>
    <row r="41" spans="1:13" x14ac:dyDescent="0.25">
      <c r="A41" s="51">
        <v>2015</v>
      </c>
      <c r="B41" s="41">
        <f t="shared" si="1"/>
        <v>43.695999999999998</v>
      </c>
      <c r="C41" s="41">
        <f t="shared" si="2"/>
        <v>126.1</v>
      </c>
      <c r="D41" s="41"/>
      <c r="E41" s="41">
        <f t="shared" si="3"/>
        <v>202.3</v>
      </c>
      <c r="F41" s="41">
        <f t="shared" si="4"/>
        <v>25.1</v>
      </c>
      <c r="G41">
        <f t="shared" si="5"/>
        <v>21.84</v>
      </c>
      <c r="H41" s="41">
        <f t="shared" si="6"/>
        <v>61.1</v>
      </c>
      <c r="I41" s="41">
        <f t="shared" si="7"/>
        <v>54.6</v>
      </c>
      <c r="K41" s="79">
        <f t="shared" si="8"/>
        <v>0.38667154888319299</v>
      </c>
      <c r="L41" s="79">
        <f t="shared" si="9"/>
        <v>0.34734337827121331</v>
      </c>
      <c r="M41" s="79">
        <f t="shared" si="10"/>
        <v>0.40088976767177453</v>
      </c>
    </row>
    <row r="42" spans="1:13" x14ac:dyDescent="0.25">
      <c r="A42" s="51">
        <v>2016</v>
      </c>
      <c r="B42" s="41">
        <f t="shared" si="1"/>
        <v>46.8</v>
      </c>
      <c r="C42" s="41">
        <f t="shared" si="2"/>
        <v>121.5</v>
      </c>
      <c r="D42" s="41"/>
      <c r="E42" s="41">
        <f t="shared" si="3"/>
        <v>204.2</v>
      </c>
      <c r="F42" s="41">
        <f t="shared" si="4"/>
        <v>35.299999999999997</v>
      </c>
      <c r="G42">
        <f t="shared" si="5"/>
        <v>14.8</v>
      </c>
      <c r="H42" s="41">
        <f t="shared" si="6"/>
        <v>64.8</v>
      </c>
      <c r="I42" s="41">
        <f t="shared" si="7"/>
        <v>40.700000000000003</v>
      </c>
      <c r="K42" s="79">
        <f t="shared" si="8"/>
        <v>0.37820512820512819</v>
      </c>
      <c r="L42" s="79">
        <f t="shared" si="9"/>
        <v>0.28559670781893004</v>
      </c>
      <c r="M42" s="79">
        <f t="shared" si="10"/>
        <v>0.39226248775710088</v>
      </c>
    </row>
    <row r="43" spans="1:13" x14ac:dyDescent="0.25">
      <c r="A43" s="51">
        <v>2017</v>
      </c>
      <c r="B43" s="41">
        <f t="shared" si="1"/>
        <v>58.838999999999999</v>
      </c>
      <c r="C43" s="41">
        <f t="shared" si="2"/>
        <v>109.78700000000001</v>
      </c>
      <c r="D43" s="41"/>
      <c r="E43" s="41">
        <f t="shared" si="3"/>
        <v>207.29000000000002</v>
      </c>
      <c r="F43" s="41">
        <f t="shared" si="4"/>
        <v>27.929000000000002</v>
      </c>
      <c r="G43">
        <f t="shared" si="5"/>
        <v>19.488000000000003</v>
      </c>
      <c r="H43" s="41">
        <f t="shared" si="6"/>
        <v>65.149000000000001</v>
      </c>
      <c r="I43" s="41">
        <f t="shared" si="7"/>
        <v>43.995000000000005</v>
      </c>
      <c r="K43" s="79">
        <f t="shared" si="8"/>
        <v>0.40005778480259696</v>
      </c>
      <c r="L43" s="79">
        <f t="shared" si="9"/>
        <v>0.35511490431471848</v>
      </c>
      <c r="M43" s="79">
        <f t="shared" si="10"/>
        <v>0.40083940373389937</v>
      </c>
    </row>
    <row r="44" spans="1:13" x14ac:dyDescent="0.25">
      <c r="A44" s="51">
        <v>2018</v>
      </c>
      <c r="B44" s="41">
        <f t="shared" si="1"/>
        <v>56.699999999999996</v>
      </c>
      <c r="C44" s="41">
        <f t="shared" si="2"/>
        <v>118.1</v>
      </c>
      <c r="D44" s="41"/>
      <c r="E44" s="41">
        <f t="shared" si="3"/>
        <v>206.232</v>
      </c>
      <c r="F44" s="41">
        <f t="shared" si="4"/>
        <v>21.2</v>
      </c>
      <c r="G44">
        <f t="shared" si="5"/>
        <v>23</v>
      </c>
      <c r="H44" s="41">
        <f t="shared" si="6"/>
        <v>67.5</v>
      </c>
      <c r="I44" s="41">
        <f t="shared" si="7"/>
        <v>56</v>
      </c>
      <c r="K44" s="79">
        <f t="shared" si="8"/>
        <v>0.35978835978835977</v>
      </c>
      <c r="L44" s="79">
        <f t="shared" si="9"/>
        <v>0.39881456392887388</v>
      </c>
      <c r="M44" s="79">
        <f t="shared" si="10"/>
        <v>0.44286046782264632</v>
      </c>
    </row>
    <row r="45" spans="1:13" x14ac:dyDescent="0.25">
      <c r="A45" s="51">
        <v>2019</v>
      </c>
      <c r="B45" s="41">
        <f t="shared" si="1"/>
        <v>58.055999999999997</v>
      </c>
      <c r="C45" s="41">
        <f t="shared" si="2"/>
        <v>132.52100000000002</v>
      </c>
      <c r="D45" s="41"/>
      <c r="E45" s="41">
        <f t="shared" si="3"/>
        <v>199.13800000000001</v>
      </c>
      <c r="F45" s="41">
        <f t="shared" si="4"/>
        <v>20.399999999999999</v>
      </c>
      <c r="G45">
        <f t="shared" si="5"/>
        <v>29.863</v>
      </c>
      <c r="H45" s="41">
        <f t="shared" si="6"/>
        <v>69.811000000000007</v>
      </c>
      <c r="I45" s="41">
        <f t="shared" si="7"/>
        <v>32.08</v>
      </c>
      <c r="K45" s="79">
        <f t="shared" si="8"/>
        <v>0.45569794680997661</v>
      </c>
      <c r="L45" s="79">
        <f t="shared" si="9"/>
        <v>0.37594796296436028</v>
      </c>
      <c r="M45" s="79">
        <f t="shared" si="10"/>
        <v>0.45565386817182052</v>
      </c>
    </row>
    <row r="46" spans="1:13" x14ac:dyDescent="0.25">
      <c r="A46" s="51">
        <v>2020</v>
      </c>
      <c r="B46" s="41">
        <f t="shared" si="1"/>
        <v>50.317999999999998</v>
      </c>
      <c r="C46" s="41">
        <f t="shared" si="2"/>
        <v>102.339</v>
      </c>
      <c r="D46" s="41">
        <f t="shared" ref="D46:D49" si="11">+B46+C46</f>
        <v>152.65699999999998</v>
      </c>
      <c r="E46" s="41">
        <f t="shared" si="3"/>
        <v>178.065</v>
      </c>
      <c r="F46" s="41">
        <f t="shared" si="4"/>
        <v>28.93</v>
      </c>
      <c r="G46">
        <f t="shared" si="5"/>
        <v>26.202000000000002</v>
      </c>
      <c r="H46" s="41">
        <f t="shared" si="6"/>
        <v>69.367999999999995</v>
      </c>
      <c r="I46" s="41">
        <f t="shared" si="7"/>
        <v>29.439</v>
      </c>
      <c r="K46" s="79">
        <f t="shared" si="8"/>
        <v>0.43360228943916695</v>
      </c>
      <c r="L46" s="79">
        <f t="shared" si="9"/>
        <v>0.48699909125553309</v>
      </c>
      <c r="M46" s="79">
        <f t="shared" si="10"/>
        <v>0.45581669615028225</v>
      </c>
    </row>
    <row r="47" spans="1:13" x14ac:dyDescent="0.25">
      <c r="A47" s="51">
        <v>2021</v>
      </c>
      <c r="B47" s="41">
        <f t="shared" si="1"/>
        <v>49.213999999999999</v>
      </c>
      <c r="C47" s="41">
        <f t="shared" si="2"/>
        <v>93.552999999999997</v>
      </c>
      <c r="D47" s="41">
        <f t="shared" si="11"/>
        <v>142.767</v>
      </c>
      <c r="E47" s="41">
        <f t="shared" si="3"/>
        <v>203.80799999999999</v>
      </c>
      <c r="F47" s="41">
        <f t="shared" si="4"/>
        <v>29.939999999999998</v>
      </c>
      <c r="G47">
        <f t="shared" si="5"/>
        <v>17.564</v>
      </c>
      <c r="H47" s="41">
        <f t="shared" si="6"/>
        <v>72.638000000000005</v>
      </c>
      <c r="I47" s="41">
        <f t="shared" si="7"/>
        <v>27.712</v>
      </c>
      <c r="K47" s="79">
        <f t="shared" si="8"/>
        <v>0.41073678221644244</v>
      </c>
      <c r="L47" s="79">
        <f t="shared" si="9"/>
        <v>0.34796318664286552</v>
      </c>
      <c r="M47" s="79">
        <f t="shared" si="10"/>
        <v>0.39550949913644218</v>
      </c>
    </row>
    <row r="48" spans="1:13" x14ac:dyDescent="0.25">
      <c r="A48" s="51">
        <v>2022</v>
      </c>
      <c r="B48" s="41">
        <f t="shared" si="1"/>
        <v>49.039000000000001</v>
      </c>
      <c r="C48" s="41">
        <f t="shared" si="2"/>
        <v>88.36</v>
      </c>
      <c r="D48" s="41">
        <f t="shared" si="11"/>
        <v>137.399</v>
      </c>
      <c r="E48" s="41">
        <f t="shared" si="3"/>
        <v>161.297</v>
      </c>
      <c r="F48" s="41">
        <f t="shared" si="4"/>
        <v>16.245999999999999</v>
      </c>
      <c r="G48">
        <f t="shared" si="5"/>
        <v>15.161</v>
      </c>
      <c r="H48" s="41">
        <f t="shared" si="6"/>
        <v>45.968999999999994</v>
      </c>
      <c r="I48" s="41">
        <f t="shared" si="7"/>
        <v>32.704000000000001</v>
      </c>
      <c r="K48" s="79">
        <f t="shared" si="8"/>
        <v>0.40278145965456064</v>
      </c>
      <c r="L48" s="79">
        <f t="shared" si="9"/>
        <v>0.4100497962879131</v>
      </c>
      <c r="M48" s="79">
        <f t="shared" si="10"/>
        <v>0.44317625250314641</v>
      </c>
    </row>
    <row r="49" spans="1:13" x14ac:dyDescent="0.25">
      <c r="A49" s="51">
        <v>2023</v>
      </c>
      <c r="B49" s="41">
        <f t="shared" si="1"/>
        <v>58.9</v>
      </c>
      <c r="C49" s="41">
        <f t="shared" si="2"/>
        <v>96.199999999999989</v>
      </c>
      <c r="D49" s="41">
        <f t="shared" si="11"/>
        <v>155.1</v>
      </c>
      <c r="E49" s="41">
        <f t="shared" si="3"/>
        <v>195.10000000000002</v>
      </c>
      <c r="F49" s="41">
        <f t="shared" si="4"/>
        <v>21.8</v>
      </c>
      <c r="G49">
        <f t="shared" si="5"/>
        <v>16.599999999999998</v>
      </c>
      <c r="H49" s="41">
        <f t="shared" si="6"/>
        <v>63</v>
      </c>
      <c r="I49" s="41">
        <f t="shared" si="7"/>
        <v>34.5</v>
      </c>
      <c r="K49" s="79">
        <f t="shared" si="8"/>
        <v>0.44991511035653653</v>
      </c>
      <c r="L49" s="79">
        <f t="shared" si="9"/>
        <v>0.40436590436590442</v>
      </c>
      <c r="M49" s="79">
        <f t="shared" si="10"/>
        <v>0.43413634033828802</v>
      </c>
    </row>
    <row r="50" spans="1:13" x14ac:dyDescent="0.25">
      <c r="A50" s="51">
        <v>2024</v>
      </c>
      <c r="B50" s="41">
        <f>+B25+C25</f>
        <v>45.09</v>
      </c>
      <c r="C50" s="41">
        <f>+G25+H25</f>
        <v>122.59</v>
      </c>
      <c r="D50" s="41">
        <f>+B50+C50</f>
        <v>167.68</v>
      </c>
      <c r="E50" s="41">
        <f>+AE25+AF25</f>
        <v>170.48</v>
      </c>
      <c r="F50" s="41">
        <f>+O25+P25</f>
        <v>24.39</v>
      </c>
      <c r="G50">
        <f>+AA25+AB25</f>
        <v>20.78</v>
      </c>
      <c r="H50" s="41">
        <f>+W25+X25</f>
        <v>69.710000000000008</v>
      </c>
      <c r="I50" s="41">
        <f>+S25+T25</f>
        <v>42.1</v>
      </c>
      <c r="K50" s="79">
        <f>+B25/B50</f>
        <v>0.41206475937014853</v>
      </c>
      <c r="L50" s="79">
        <f>+G25/C50</f>
        <v>0.37596867607472062</v>
      </c>
      <c r="M50" s="79">
        <f>+AE25/E50</f>
        <v>0.43547630220553729</v>
      </c>
    </row>
    <row r="54" spans="1:13" x14ac:dyDescent="0.25">
      <c r="I54" t="s">
        <v>106</v>
      </c>
      <c r="K54" s="79">
        <f>SUM(K29:K49)/21</f>
        <v>0.39335672112878167</v>
      </c>
      <c r="L54" s="79">
        <f>SUM(L29:L49)/21</f>
        <v>0.37307630390069146</v>
      </c>
      <c r="M54" s="79">
        <f>SUM(M29:M49)/21</f>
        <v>0.41715757162881967</v>
      </c>
    </row>
    <row r="55" spans="1:13" x14ac:dyDescent="0.25">
      <c r="I55" t="s">
        <v>107</v>
      </c>
      <c r="K55" s="80">
        <f>SUM(K45:K49)/5</f>
        <v>0.4305467176953367</v>
      </c>
      <c r="L55" s="80">
        <f>SUM(L45:L49)/5</f>
        <v>0.40506518830331528</v>
      </c>
      <c r="M55" s="80">
        <f>SUM(M45:M49)/5</f>
        <v>0.43685853125999585</v>
      </c>
    </row>
  </sheetData>
  <mergeCells count="8">
    <mergeCell ref="AA2:AB2"/>
    <mergeCell ref="AE2:AF2"/>
    <mergeCell ref="B2:C2"/>
    <mergeCell ref="G2:H2"/>
    <mergeCell ref="K2:L2"/>
    <mergeCell ref="O2:P2"/>
    <mergeCell ref="S2:T2"/>
    <mergeCell ref="W2:Y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50"/>
  <sheetViews>
    <sheetView workbookViewId="0">
      <pane xSplit="1" ySplit="3" topLeftCell="B40" activePane="bottomRight" state="frozen"/>
      <selection pane="topRight" activeCell="B1" sqref="B1"/>
      <selection pane="bottomLeft" activeCell="A4" sqref="A4"/>
      <selection pane="bottomRight" activeCell="F47" sqref="F47"/>
    </sheetView>
  </sheetViews>
  <sheetFormatPr defaultRowHeight="15" x14ac:dyDescent="0.25"/>
  <cols>
    <col min="2" max="2" width="16.140625" customWidth="1"/>
    <col min="3" max="3" width="14.42578125" customWidth="1"/>
    <col min="4" max="4" width="11.5703125" bestFit="1" customWidth="1"/>
    <col min="5" max="5" width="14.85546875" customWidth="1"/>
    <col min="6" max="6" width="13" customWidth="1"/>
    <col min="7" max="7" width="11.7109375" bestFit="1" customWidth="1"/>
    <col min="8" max="8" width="13.5703125" customWidth="1"/>
    <col min="9" max="9" width="11.5703125" bestFit="1" customWidth="1"/>
    <col min="10" max="10" width="17.5703125" customWidth="1"/>
    <col min="11" max="11" width="12.7109375" customWidth="1"/>
    <col min="12" max="12" width="14.28515625" customWidth="1"/>
  </cols>
  <sheetData>
    <row r="1" spans="1:12" x14ac:dyDescent="0.25">
      <c r="A1" t="s">
        <v>59</v>
      </c>
    </row>
    <row r="2" spans="1:12" x14ac:dyDescent="0.25">
      <c r="D2" s="82" t="s">
        <v>4</v>
      </c>
      <c r="E2" s="82"/>
      <c r="H2" s="81"/>
      <c r="I2" s="81"/>
      <c r="J2" t="s">
        <v>1</v>
      </c>
      <c r="L2" s="5"/>
    </row>
    <row r="3" spans="1:12" ht="30" x14ac:dyDescent="0.25">
      <c r="B3" t="s">
        <v>58</v>
      </c>
      <c r="D3" s="6" t="s">
        <v>45</v>
      </c>
      <c r="E3" s="6" t="s">
        <v>46</v>
      </c>
      <c r="F3" s="24" t="s">
        <v>57</v>
      </c>
      <c r="H3" s="5"/>
      <c r="I3" s="6" t="s">
        <v>45</v>
      </c>
      <c r="J3" s="6" t="s">
        <v>46</v>
      </c>
      <c r="K3" s="24" t="s">
        <v>57</v>
      </c>
      <c r="L3" s="5"/>
    </row>
    <row r="4" spans="1:12" x14ac:dyDescent="0.25">
      <c r="A4" t="s">
        <v>10</v>
      </c>
      <c r="D4" s="8">
        <v>46100</v>
      </c>
      <c r="E4" s="8">
        <v>20801</v>
      </c>
      <c r="F4" s="23">
        <f>+D4-E4</f>
        <v>25299</v>
      </c>
      <c r="I4" s="8">
        <v>83900</v>
      </c>
      <c r="J4" s="22">
        <v>57600</v>
      </c>
      <c r="K4" s="8">
        <f>+I4-J4</f>
        <v>26300</v>
      </c>
    </row>
    <row r="5" spans="1:12" x14ac:dyDescent="0.25">
      <c r="A5" t="s">
        <v>11</v>
      </c>
      <c r="D5" s="8">
        <v>150700</v>
      </c>
      <c r="E5" s="8">
        <v>49600</v>
      </c>
      <c r="F5" s="23">
        <f>+D5-E5</f>
        <v>101100</v>
      </c>
      <c r="I5" s="8">
        <v>113000</v>
      </c>
      <c r="J5" s="22">
        <v>81100</v>
      </c>
      <c r="K5" s="8">
        <f>+I5-J5</f>
        <v>31900</v>
      </c>
    </row>
    <row r="6" spans="1:12" x14ac:dyDescent="0.25">
      <c r="A6" t="s">
        <v>12</v>
      </c>
      <c r="D6" s="8">
        <v>56200</v>
      </c>
      <c r="E6" s="8">
        <v>33600</v>
      </c>
      <c r="F6" s="23">
        <f>+D6-E6</f>
        <v>22600</v>
      </c>
      <c r="I6" s="8">
        <v>73000</v>
      </c>
      <c r="J6" s="22">
        <v>61600</v>
      </c>
      <c r="K6" s="8">
        <f>+I6-J6</f>
        <v>11400</v>
      </c>
    </row>
    <row r="7" spans="1:12" x14ac:dyDescent="0.25">
      <c r="A7" t="s">
        <v>30</v>
      </c>
      <c r="D7" s="8">
        <v>104700</v>
      </c>
      <c r="E7" s="8">
        <v>70500</v>
      </c>
      <c r="F7" s="23">
        <f>+D7-E7</f>
        <v>34200</v>
      </c>
      <c r="I7" s="8">
        <v>111300</v>
      </c>
      <c r="J7" s="22">
        <v>100400</v>
      </c>
      <c r="K7" s="8">
        <f>+I7-J7</f>
        <v>10900</v>
      </c>
    </row>
    <row r="8" spans="1:12" x14ac:dyDescent="0.25">
      <c r="A8" t="s">
        <v>13</v>
      </c>
      <c r="B8" s="8">
        <v>573350</v>
      </c>
      <c r="D8" s="8">
        <v>50589</v>
      </c>
      <c r="E8" s="8">
        <v>31085.5</v>
      </c>
      <c r="F8" s="8">
        <f>+D8-E8</f>
        <v>19503.5</v>
      </c>
      <c r="G8" s="8"/>
      <c r="H8" s="8"/>
      <c r="I8" s="8">
        <v>79880</v>
      </c>
      <c r="J8" s="8">
        <v>75748.599999999991</v>
      </c>
      <c r="K8" s="8">
        <f>+I8-J8</f>
        <v>4131.4000000000087</v>
      </c>
      <c r="L8" s="7"/>
    </row>
    <row r="9" spans="1:12" x14ac:dyDescent="0.25">
      <c r="A9" t="s">
        <v>14</v>
      </c>
      <c r="B9" s="8">
        <v>716250</v>
      </c>
      <c r="D9" s="8">
        <v>110162</v>
      </c>
      <c r="E9" s="8">
        <v>49662.185000000005</v>
      </c>
      <c r="F9" s="8">
        <f t="shared" ref="F9:F47" si="0">+D9-E9</f>
        <v>60499.814999999995</v>
      </c>
      <c r="G9" s="8"/>
      <c r="H9" s="8"/>
      <c r="I9" s="8">
        <v>120547</v>
      </c>
      <c r="J9" s="8">
        <v>110982.175</v>
      </c>
      <c r="K9" s="8">
        <f t="shared" ref="K9:K37" si="1">+I9-J9</f>
        <v>9564.8249999999971</v>
      </c>
      <c r="L9" s="7"/>
    </row>
    <row r="10" spans="1:12" x14ac:dyDescent="0.25">
      <c r="A10" t="s">
        <v>15</v>
      </c>
      <c r="B10" s="8">
        <v>569388</v>
      </c>
      <c r="D10" s="8">
        <v>61094</v>
      </c>
      <c r="E10" s="8">
        <v>28737.7</v>
      </c>
      <c r="F10" s="8">
        <f t="shared" si="0"/>
        <v>32356.3</v>
      </c>
      <c r="G10" s="8"/>
      <c r="H10" s="8"/>
      <c r="I10" s="8">
        <v>76535</v>
      </c>
      <c r="J10" s="8">
        <v>67749.600000000006</v>
      </c>
      <c r="K10" s="8">
        <f t="shared" si="1"/>
        <v>8785.3999999999942</v>
      </c>
      <c r="L10" s="7"/>
    </row>
    <row r="11" spans="1:12" x14ac:dyDescent="0.25">
      <c r="A11" t="s">
        <v>16</v>
      </c>
      <c r="B11" s="8">
        <v>800288</v>
      </c>
      <c r="D11" s="8">
        <v>109100</v>
      </c>
      <c r="E11" s="8">
        <v>59097.137999999999</v>
      </c>
      <c r="F11" s="8">
        <f t="shared" si="0"/>
        <v>50002.862000000001</v>
      </c>
      <c r="G11" s="8"/>
      <c r="H11" s="8"/>
      <c r="I11" s="8">
        <v>101970</v>
      </c>
      <c r="J11" s="8">
        <v>95862.011999999973</v>
      </c>
      <c r="K11" s="8">
        <f t="shared" si="1"/>
        <v>6107.9880000000267</v>
      </c>
      <c r="L11" s="7"/>
    </row>
    <row r="12" spans="1:12" x14ac:dyDescent="0.25">
      <c r="A12" t="s">
        <v>32</v>
      </c>
      <c r="B12" s="8">
        <v>505857</v>
      </c>
      <c r="D12" s="8">
        <v>66870</v>
      </c>
      <c r="E12" s="8">
        <v>43828.1</v>
      </c>
      <c r="F12" s="8">
        <f t="shared" si="0"/>
        <v>23041.9</v>
      </c>
      <c r="G12" s="8"/>
      <c r="H12" s="8"/>
      <c r="I12" s="8">
        <v>68553</v>
      </c>
      <c r="J12" s="8">
        <v>51678.2</v>
      </c>
      <c r="K12" s="8">
        <f t="shared" si="1"/>
        <v>16874.800000000003</v>
      </c>
      <c r="L12" s="7"/>
    </row>
    <row r="13" spans="1:12" x14ac:dyDescent="0.25">
      <c r="A13" t="s">
        <v>18</v>
      </c>
      <c r="B13" s="8">
        <v>689557</v>
      </c>
      <c r="D13" s="8">
        <v>103834</v>
      </c>
      <c r="E13" s="8">
        <v>60822.664999999994</v>
      </c>
      <c r="F13" s="8">
        <f t="shared" si="0"/>
        <v>43011.335000000006</v>
      </c>
      <c r="G13" s="8"/>
      <c r="H13" s="8"/>
      <c r="I13" s="8">
        <v>93054</v>
      </c>
      <c r="J13" s="8">
        <v>74099.828999999998</v>
      </c>
      <c r="K13" s="8">
        <f t="shared" si="1"/>
        <v>18954.171000000002</v>
      </c>
      <c r="L13" s="7"/>
    </row>
    <row r="14" spans="1:12" x14ac:dyDescent="0.25">
      <c r="A14" t="s">
        <v>17</v>
      </c>
      <c r="B14" s="8">
        <v>367992</v>
      </c>
      <c r="D14" s="8">
        <v>47368</v>
      </c>
      <c r="E14" s="8">
        <v>33731.1</v>
      </c>
      <c r="F14" s="8">
        <f t="shared" si="0"/>
        <v>13636.900000000001</v>
      </c>
      <c r="G14" s="8"/>
      <c r="H14" s="8"/>
      <c r="I14" s="8">
        <v>51134</v>
      </c>
      <c r="J14" s="8">
        <v>43310.200000000004</v>
      </c>
      <c r="K14" s="8">
        <f t="shared" si="1"/>
        <v>7823.7999999999956</v>
      </c>
      <c r="L14" s="7"/>
    </row>
    <row r="15" spans="1:12" x14ac:dyDescent="0.25">
      <c r="A15" t="s">
        <v>19</v>
      </c>
      <c r="B15" s="8">
        <v>525092</v>
      </c>
      <c r="D15" s="8">
        <v>74462</v>
      </c>
      <c r="E15" s="8">
        <v>54443.455999999998</v>
      </c>
      <c r="F15" s="8">
        <f t="shared" si="0"/>
        <v>20018.544000000002</v>
      </c>
      <c r="G15" s="8"/>
      <c r="H15" s="8"/>
      <c r="I15" s="8">
        <v>74578</v>
      </c>
      <c r="J15" s="8">
        <v>54158.271000000008</v>
      </c>
      <c r="K15" s="8">
        <f t="shared" si="1"/>
        <v>20419.728999999992</v>
      </c>
      <c r="L15" s="7"/>
    </row>
    <row r="16" spans="1:12" x14ac:dyDescent="0.25">
      <c r="A16" t="s">
        <v>20</v>
      </c>
      <c r="B16" s="8">
        <v>304824</v>
      </c>
      <c r="D16" s="8">
        <v>47063</v>
      </c>
      <c r="E16" s="8">
        <v>31265.1</v>
      </c>
      <c r="F16" s="8">
        <f t="shared" si="0"/>
        <v>15797.900000000001</v>
      </c>
      <c r="G16" s="8"/>
      <c r="H16" s="8"/>
      <c r="I16" s="8">
        <v>37325</v>
      </c>
      <c r="J16" s="8">
        <v>30284.7</v>
      </c>
      <c r="K16" s="8">
        <f t="shared" si="1"/>
        <v>7040.2999999999993</v>
      </c>
      <c r="L16" s="7"/>
    </row>
    <row r="17" spans="1:12" x14ac:dyDescent="0.25">
      <c r="A17" t="s">
        <v>21</v>
      </c>
      <c r="B17" s="8">
        <v>410924</v>
      </c>
      <c r="D17" s="8">
        <v>70783</v>
      </c>
      <c r="E17" s="8">
        <v>47418.752999999997</v>
      </c>
      <c r="F17" s="8">
        <f t="shared" si="0"/>
        <v>23364.247000000003</v>
      </c>
      <c r="G17" s="8"/>
      <c r="H17" s="8"/>
      <c r="I17" s="8">
        <v>49786</v>
      </c>
      <c r="J17" s="8">
        <v>42254.087</v>
      </c>
      <c r="K17" s="8">
        <f t="shared" si="1"/>
        <v>7531.9130000000005</v>
      </c>
      <c r="L17" s="10"/>
    </row>
    <row r="18" spans="1:12" x14ac:dyDescent="0.25">
      <c r="A18" t="s">
        <v>22</v>
      </c>
      <c r="B18" s="8">
        <v>308172</v>
      </c>
      <c r="D18" s="8">
        <v>42734</v>
      </c>
      <c r="E18" s="8">
        <v>40435.599999999999</v>
      </c>
      <c r="F18" s="8">
        <f t="shared" si="0"/>
        <v>2298.4000000000015</v>
      </c>
      <c r="G18" s="8"/>
      <c r="H18" s="8"/>
      <c r="I18" s="8">
        <v>42418</v>
      </c>
      <c r="J18" s="8">
        <v>40353.5</v>
      </c>
      <c r="K18" s="8">
        <f t="shared" si="1"/>
        <v>2064.5</v>
      </c>
      <c r="L18" s="7"/>
    </row>
    <row r="19" spans="1:12" x14ac:dyDescent="0.25">
      <c r="A19" t="s">
        <v>23</v>
      </c>
      <c r="B19" s="8">
        <v>441482</v>
      </c>
      <c r="D19" s="8">
        <v>68696</v>
      </c>
      <c r="E19" s="8">
        <v>41127.923000000003</v>
      </c>
      <c r="F19" s="8">
        <f t="shared" si="0"/>
        <v>27568.076999999997</v>
      </c>
      <c r="G19" s="8"/>
      <c r="H19" s="8"/>
      <c r="I19" s="8">
        <v>61172</v>
      </c>
      <c r="J19" s="8">
        <v>53290.457000000002</v>
      </c>
      <c r="K19" s="8">
        <f t="shared" si="1"/>
        <v>7881.5429999999978</v>
      </c>
      <c r="L19" s="7"/>
    </row>
    <row r="20" spans="1:12" x14ac:dyDescent="0.25">
      <c r="A20" t="s">
        <v>24</v>
      </c>
      <c r="B20" s="8">
        <v>518343</v>
      </c>
      <c r="D20" s="8">
        <v>69279</v>
      </c>
      <c r="E20" s="8">
        <v>56167.200000000004</v>
      </c>
      <c r="F20" s="8">
        <f t="shared" si="0"/>
        <v>13111.799999999996</v>
      </c>
      <c r="G20" s="8"/>
      <c r="H20" s="8"/>
      <c r="I20" s="8">
        <v>63873</v>
      </c>
      <c r="J20" s="8">
        <v>58786.6</v>
      </c>
      <c r="K20" s="8">
        <f t="shared" si="1"/>
        <v>5086.4000000000015</v>
      </c>
      <c r="L20" s="7"/>
    </row>
    <row r="21" spans="1:12" x14ac:dyDescent="0.25">
      <c r="A21" t="s">
        <v>25</v>
      </c>
      <c r="B21" s="8">
        <v>707343</v>
      </c>
      <c r="D21" s="8">
        <v>96998</v>
      </c>
      <c r="E21" s="8">
        <v>57895.964</v>
      </c>
      <c r="F21" s="8">
        <f t="shared" si="0"/>
        <v>39102.036</v>
      </c>
      <c r="G21" s="8"/>
      <c r="H21" s="8"/>
      <c r="I21" s="8">
        <v>84204</v>
      </c>
      <c r="J21" s="8">
        <v>74029.032000000036</v>
      </c>
      <c r="K21" s="8">
        <f t="shared" si="1"/>
        <v>10174.967999999964</v>
      </c>
      <c r="L21" s="7"/>
    </row>
    <row r="22" spans="1:12" x14ac:dyDescent="0.25">
      <c r="A22" t="s">
        <v>26</v>
      </c>
      <c r="B22" s="8">
        <v>509085</v>
      </c>
      <c r="D22" s="8">
        <v>61644</v>
      </c>
      <c r="E22" s="8">
        <v>32659.9</v>
      </c>
      <c r="F22" s="8">
        <f t="shared" si="0"/>
        <v>28984.1</v>
      </c>
      <c r="G22" s="8"/>
      <c r="H22" s="8"/>
      <c r="I22" s="8">
        <v>68153</v>
      </c>
      <c r="J22" s="8">
        <v>67512.399999999994</v>
      </c>
      <c r="K22" s="8">
        <f t="shared" si="1"/>
        <v>640.60000000000582</v>
      </c>
      <c r="L22" s="7"/>
    </row>
    <row r="23" spans="1:12" x14ac:dyDescent="0.25">
      <c r="A23" t="s">
        <v>27</v>
      </c>
      <c r="B23" s="8">
        <v>739485</v>
      </c>
      <c r="D23" s="8">
        <v>90641</v>
      </c>
      <c r="E23" s="8">
        <v>47696.053999999996</v>
      </c>
      <c r="F23" s="8">
        <f t="shared" si="0"/>
        <v>42944.946000000004</v>
      </c>
      <c r="G23" s="8"/>
      <c r="H23" s="8"/>
      <c r="I23" s="8">
        <v>98879</v>
      </c>
      <c r="J23" s="8">
        <v>83472.269</v>
      </c>
      <c r="K23" s="8">
        <f t="shared" si="1"/>
        <v>15406.731</v>
      </c>
      <c r="L23" s="7"/>
    </row>
    <row r="24" spans="1:12" x14ac:dyDescent="0.25">
      <c r="A24" t="s">
        <v>28</v>
      </c>
      <c r="B24" s="8">
        <v>520382</v>
      </c>
      <c r="D24" s="8">
        <v>70576</v>
      </c>
      <c r="E24" s="8">
        <v>51732.6</v>
      </c>
      <c r="F24" s="8">
        <f t="shared" si="0"/>
        <v>18843.400000000001</v>
      </c>
      <c r="G24" s="8"/>
      <c r="H24" s="8"/>
      <c r="I24" s="8">
        <v>70177</v>
      </c>
      <c r="J24" s="8">
        <v>69538.100000000006</v>
      </c>
      <c r="K24" s="8">
        <f t="shared" si="1"/>
        <v>638.89999999999418</v>
      </c>
      <c r="L24" s="7"/>
    </row>
    <row r="25" spans="1:12" x14ac:dyDescent="0.25">
      <c r="A25" t="s">
        <v>29</v>
      </c>
      <c r="B25" s="8">
        <v>756282</v>
      </c>
      <c r="D25" s="8">
        <v>105760</v>
      </c>
      <c r="E25" s="8">
        <v>63119.491000000002</v>
      </c>
      <c r="F25" s="8">
        <f t="shared" si="0"/>
        <v>42640.508999999998</v>
      </c>
      <c r="G25" s="8"/>
      <c r="H25" s="8"/>
      <c r="I25" s="8">
        <v>100081</v>
      </c>
      <c r="J25" s="8">
        <v>91369.376000000004</v>
      </c>
      <c r="K25" s="8">
        <f t="shared" si="1"/>
        <v>8711.6239999999962</v>
      </c>
      <c r="L25" s="7"/>
    </row>
    <row r="26" spans="1:12" x14ac:dyDescent="0.25">
      <c r="A26" t="s">
        <v>31</v>
      </c>
      <c r="B26" s="8">
        <v>554117</v>
      </c>
      <c r="D26" s="8">
        <v>72166</v>
      </c>
      <c r="E26" s="8">
        <v>52452.800000000003</v>
      </c>
      <c r="F26" s="8">
        <f t="shared" si="0"/>
        <v>19713.199999999997</v>
      </c>
      <c r="G26" s="8"/>
      <c r="H26" s="8"/>
      <c r="I26" s="8">
        <v>75461</v>
      </c>
      <c r="J26" s="8">
        <v>68735.7</v>
      </c>
      <c r="K26" s="8">
        <f t="shared" si="1"/>
        <v>6725.3000000000029</v>
      </c>
      <c r="L26" s="7"/>
    </row>
    <row r="27" spans="1:12" x14ac:dyDescent="0.25">
      <c r="A27" t="s">
        <v>33</v>
      </c>
      <c r="B27" s="8">
        <v>812517</v>
      </c>
      <c r="D27" s="8">
        <v>111107</v>
      </c>
      <c r="E27" s="8">
        <v>79365.784999999989</v>
      </c>
      <c r="F27" s="8">
        <f t="shared" si="0"/>
        <v>31741.215000000011</v>
      </c>
      <c r="G27" s="8"/>
      <c r="H27" s="8"/>
      <c r="I27" s="8">
        <v>108176</v>
      </c>
      <c r="J27" s="8">
        <v>92169.821000000025</v>
      </c>
      <c r="K27" s="8">
        <f t="shared" si="1"/>
        <v>16006.178999999975</v>
      </c>
      <c r="L27" s="7"/>
    </row>
    <row r="28" spans="1:12" x14ac:dyDescent="0.25">
      <c r="A28" t="s">
        <v>34</v>
      </c>
      <c r="B28" s="8">
        <v>574176</v>
      </c>
      <c r="D28" s="8">
        <v>63878</v>
      </c>
      <c r="E28" s="8">
        <v>45928.2</v>
      </c>
      <c r="F28" s="8">
        <f t="shared" si="0"/>
        <v>17949.800000000003</v>
      </c>
      <c r="G28" s="8"/>
      <c r="H28" s="8"/>
      <c r="I28" s="8">
        <v>81080</v>
      </c>
      <c r="J28" s="8">
        <v>72482</v>
      </c>
      <c r="K28" s="8">
        <f t="shared" si="1"/>
        <v>8598</v>
      </c>
      <c r="L28" s="7"/>
    </row>
    <row r="29" spans="1:12" x14ac:dyDescent="0.25">
      <c r="A29" t="s">
        <v>35</v>
      </c>
      <c r="B29" s="8">
        <v>849676</v>
      </c>
      <c r="D29" s="8">
        <v>112181</v>
      </c>
      <c r="E29" s="8">
        <v>78224.336999999985</v>
      </c>
      <c r="F29" s="8">
        <f t="shared" si="0"/>
        <v>33956.663000000015</v>
      </c>
      <c r="G29" s="8"/>
      <c r="H29" s="8"/>
      <c r="I29" s="8">
        <v>121312</v>
      </c>
      <c r="J29" s="8">
        <v>99031.290000000008</v>
      </c>
      <c r="K29" s="8">
        <f t="shared" si="1"/>
        <v>22280.709999999992</v>
      </c>
      <c r="L29" s="7"/>
    </row>
    <row r="30" spans="1:12" x14ac:dyDescent="0.25">
      <c r="A30" t="s">
        <v>36</v>
      </c>
      <c r="B30" s="8">
        <v>599267</v>
      </c>
      <c r="D30" s="8">
        <v>55100</v>
      </c>
      <c r="E30" s="8">
        <v>47138.2</v>
      </c>
      <c r="F30" s="8">
        <f t="shared" si="0"/>
        <v>7961.8000000000029</v>
      </c>
      <c r="G30" s="8"/>
      <c r="H30" s="8"/>
      <c r="I30" s="8">
        <v>80095</v>
      </c>
      <c r="J30" s="8">
        <v>75291.199999999997</v>
      </c>
      <c r="K30" s="8">
        <f t="shared" si="1"/>
        <v>4803.8000000000029</v>
      </c>
      <c r="L30" s="7"/>
    </row>
    <row r="31" spans="1:12" x14ac:dyDescent="0.25">
      <c r="A31" t="s">
        <v>37</v>
      </c>
      <c r="B31" s="8">
        <v>872567</v>
      </c>
      <c r="D31" s="8">
        <v>118698</v>
      </c>
      <c r="E31" s="8">
        <v>80180.657999999996</v>
      </c>
      <c r="F31" s="8">
        <f t="shared" si="0"/>
        <v>38517.342000000004</v>
      </c>
      <c r="G31" s="8"/>
      <c r="H31" s="8"/>
      <c r="I31" s="8">
        <v>123318</v>
      </c>
      <c r="J31" s="8">
        <v>102545.17100000002</v>
      </c>
      <c r="K31" s="8">
        <f t="shared" si="1"/>
        <v>20772.828999999983</v>
      </c>
      <c r="L31" s="7"/>
    </row>
    <row r="32" spans="1:12" x14ac:dyDescent="0.25">
      <c r="A32" t="s">
        <v>38</v>
      </c>
      <c r="B32" s="8">
        <v>648378</v>
      </c>
      <c r="D32" s="8">
        <v>64364</v>
      </c>
      <c r="E32" s="8">
        <v>51112.7</v>
      </c>
      <c r="F32" s="8">
        <f t="shared" si="0"/>
        <v>13251.300000000003</v>
      </c>
      <c r="G32" s="8"/>
      <c r="H32" s="8"/>
      <c r="I32" s="8">
        <v>83099</v>
      </c>
      <c r="J32" s="8">
        <v>77216.3</v>
      </c>
      <c r="K32" s="8">
        <f t="shared" si="1"/>
        <v>5882.6999999999971</v>
      </c>
      <c r="L32" s="7"/>
    </row>
    <row r="33" spans="1:12" x14ac:dyDescent="0.25">
      <c r="A33" t="s">
        <v>39</v>
      </c>
      <c r="B33" s="8">
        <v>843878</v>
      </c>
      <c r="D33" s="8">
        <v>108314</v>
      </c>
      <c r="E33" s="8">
        <v>79587.3</v>
      </c>
      <c r="F33" s="8">
        <f t="shared" si="0"/>
        <v>28726.699999999997</v>
      </c>
      <c r="G33" s="8"/>
      <c r="H33" s="8"/>
      <c r="I33" s="8">
        <v>124235</v>
      </c>
      <c r="J33" s="8">
        <v>108083.70000000001</v>
      </c>
      <c r="K33" s="8">
        <f t="shared" si="1"/>
        <v>16151.299999999988</v>
      </c>
      <c r="L33" s="7"/>
    </row>
    <row r="34" spans="1:12" x14ac:dyDescent="0.25">
      <c r="A34" t="s">
        <v>40</v>
      </c>
      <c r="B34" s="8">
        <v>652048</v>
      </c>
      <c r="D34" s="8">
        <v>69162</v>
      </c>
      <c r="E34" s="8">
        <v>61114.400000000001</v>
      </c>
      <c r="F34" s="8">
        <f t="shared" si="0"/>
        <v>8047.5999999999985</v>
      </c>
      <c r="G34" s="8"/>
      <c r="H34" s="8"/>
      <c r="I34" s="8">
        <v>91332</v>
      </c>
      <c r="J34" s="8">
        <v>82933.2</v>
      </c>
      <c r="K34" s="8">
        <f t="shared" si="1"/>
        <v>8398.8000000000029</v>
      </c>
      <c r="L34" s="7"/>
    </row>
    <row r="35" spans="1:12" x14ac:dyDescent="0.25">
      <c r="A35" t="s">
        <v>41</v>
      </c>
      <c r="B35" s="8">
        <v>825548</v>
      </c>
      <c r="D35" s="8">
        <v>110069</v>
      </c>
      <c r="E35" s="8">
        <v>78985.599999999991</v>
      </c>
      <c r="F35" s="8">
        <f t="shared" si="0"/>
        <v>31083.400000000009</v>
      </c>
      <c r="G35" s="8"/>
      <c r="H35" s="8"/>
      <c r="I35" s="8">
        <v>114968</v>
      </c>
      <c r="J35" s="8">
        <v>102866.80000000002</v>
      </c>
      <c r="K35" s="8">
        <f t="shared" si="1"/>
        <v>12101.199999999983</v>
      </c>
    </row>
    <row r="36" spans="1:12" x14ac:dyDescent="0.25">
      <c r="A36" t="s">
        <v>48</v>
      </c>
      <c r="B36" s="8">
        <v>628725</v>
      </c>
      <c r="D36" s="8">
        <v>78509</v>
      </c>
      <c r="E36" s="8">
        <v>57466</v>
      </c>
      <c r="F36" s="8">
        <f t="shared" si="0"/>
        <v>21043</v>
      </c>
      <c r="G36" s="8"/>
      <c r="H36" s="8"/>
      <c r="I36" s="8">
        <v>90708</v>
      </c>
      <c r="J36" s="8">
        <v>81418</v>
      </c>
      <c r="K36" s="8">
        <f t="shared" si="1"/>
        <v>9290</v>
      </c>
    </row>
    <row r="37" spans="1:12" x14ac:dyDescent="0.25">
      <c r="A37" t="s">
        <v>49</v>
      </c>
      <c r="B37" s="8">
        <v>818125</v>
      </c>
      <c r="D37" s="8">
        <v>116593</v>
      </c>
      <c r="E37" s="8">
        <v>75086</v>
      </c>
      <c r="F37" s="8">
        <f t="shared" si="0"/>
        <v>41507</v>
      </c>
      <c r="G37" s="8"/>
      <c r="H37" s="8"/>
      <c r="I37" s="8">
        <v>108444</v>
      </c>
      <c r="J37" s="8">
        <v>92709</v>
      </c>
      <c r="K37" s="8">
        <f t="shared" si="1"/>
        <v>15735</v>
      </c>
    </row>
    <row r="38" spans="1:12" x14ac:dyDescent="0.25">
      <c r="A38" t="s">
        <v>60</v>
      </c>
      <c r="B38" s="8">
        <v>667556</v>
      </c>
      <c r="C38" s="23"/>
      <c r="D38" s="8">
        <v>73377</v>
      </c>
      <c r="E38" s="8">
        <f>+Exports!B70*1000</f>
        <v>54576</v>
      </c>
      <c r="F38" s="8">
        <f t="shared" si="0"/>
        <v>18801</v>
      </c>
      <c r="I38" s="8">
        <v>80613</v>
      </c>
      <c r="J38" s="8">
        <f>+Exports!G70*1000</f>
        <v>72439</v>
      </c>
      <c r="K38" s="23">
        <f>+I38-J38</f>
        <v>8174</v>
      </c>
    </row>
    <row r="39" spans="1:12" x14ac:dyDescent="0.25">
      <c r="A39" t="s">
        <v>61</v>
      </c>
      <c r="B39" s="8">
        <v>699644</v>
      </c>
      <c r="D39" s="8">
        <v>83000</v>
      </c>
      <c r="E39" s="54">
        <v>51200</v>
      </c>
      <c r="F39" s="8">
        <f t="shared" si="0"/>
        <v>31800</v>
      </c>
      <c r="I39" s="8">
        <v>97000</v>
      </c>
      <c r="J39" s="22">
        <v>79500</v>
      </c>
      <c r="K39" s="23">
        <f t="shared" ref="K39:K47" si="2">+I39-J39</f>
        <v>17500</v>
      </c>
    </row>
    <row r="40" spans="1:12" x14ac:dyDescent="0.25">
      <c r="A40" t="s">
        <v>62</v>
      </c>
      <c r="B40" s="8">
        <v>637842</v>
      </c>
      <c r="D40" s="8">
        <v>53850</v>
      </c>
      <c r="E40" s="8">
        <v>34700</v>
      </c>
      <c r="F40" s="8">
        <f t="shared" si="0"/>
        <v>19150</v>
      </c>
      <c r="I40" s="8">
        <v>80610</v>
      </c>
      <c r="J40" s="22">
        <v>69000</v>
      </c>
      <c r="K40" s="23">
        <f t="shared" si="2"/>
        <v>11610</v>
      </c>
    </row>
    <row r="41" spans="1:12" x14ac:dyDescent="0.25">
      <c r="A41" t="s">
        <v>63</v>
      </c>
      <c r="B41" s="8">
        <v>792669</v>
      </c>
      <c r="D41" s="8">
        <v>91300</v>
      </c>
      <c r="E41" s="8">
        <v>59600</v>
      </c>
      <c r="F41" s="8">
        <f t="shared" si="0"/>
        <v>31700</v>
      </c>
      <c r="I41" s="8">
        <v>123200</v>
      </c>
      <c r="J41" s="22">
        <v>98700</v>
      </c>
      <c r="K41" s="23">
        <f t="shared" si="2"/>
        <v>24500</v>
      </c>
    </row>
    <row r="42" spans="1:12" x14ac:dyDescent="0.25">
      <c r="A42" t="s">
        <v>94</v>
      </c>
      <c r="B42" s="8">
        <v>528890</v>
      </c>
      <c r="D42" s="54">
        <v>56463</v>
      </c>
      <c r="E42" s="22">
        <v>38301</v>
      </c>
      <c r="F42" s="8">
        <f t="shared" si="0"/>
        <v>18162</v>
      </c>
      <c r="I42" s="55">
        <v>71483</v>
      </c>
      <c r="J42" s="22">
        <v>63898</v>
      </c>
      <c r="K42" s="23">
        <f t="shared" si="2"/>
        <v>7585</v>
      </c>
      <c r="L42" s="5"/>
    </row>
    <row r="43" spans="1:12" x14ac:dyDescent="0.25">
      <c r="A43" t="s">
        <v>98</v>
      </c>
      <c r="B43" s="8">
        <v>651552</v>
      </c>
      <c r="D43" s="57">
        <f>+('Domestic Production'!C23+'Domestic Production'!H23+'Domestic Production'!L23)*1000</f>
        <v>81904.999999999985</v>
      </c>
      <c r="E43" s="22">
        <v>40969</v>
      </c>
      <c r="F43" s="8">
        <f t="shared" si="0"/>
        <v>40935.999999999985</v>
      </c>
      <c r="G43" s="5"/>
      <c r="I43" s="57">
        <f>+'Domestic Production'!AF23*1000</f>
        <v>89814</v>
      </c>
      <c r="J43" s="22">
        <v>78742</v>
      </c>
      <c r="K43" s="23">
        <f t="shared" si="2"/>
        <v>11072</v>
      </c>
    </row>
    <row r="44" spans="1:12" x14ac:dyDescent="0.25">
      <c r="A44" t="s">
        <v>99</v>
      </c>
      <c r="B44" s="8">
        <v>617457</v>
      </c>
      <c r="D44" s="8">
        <v>65557</v>
      </c>
      <c r="E44" s="8">
        <v>35572</v>
      </c>
      <c r="F44" s="8">
        <f t="shared" si="0"/>
        <v>29985</v>
      </c>
      <c r="I44" s="22">
        <v>84726</v>
      </c>
      <c r="J44" s="8">
        <v>75877</v>
      </c>
      <c r="K44" s="23">
        <f t="shared" si="2"/>
        <v>8849</v>
      </c>
    </row>
    <row r="45" spans="1:12" x14ac:dyDescent="0.25">
      <c r="A45" t="s">
        <v>100</v>
      </c>
      <c r="B45" s="8">
        <v>767959</v>
      </c>
      <c r="D45" s="8">
        <v>90511</v>
      </c>
      <c r="E45" s="8">
        <v>55129</v>
      </c>
      <c r="F45" s="8">
        <f t="shared" si="0"/>
        <v>35382</v>
      </c>
      <c r="I45" s="22">
        <v>110381</v>
      </c>
      <c r="J45" s="8">
        <v>101133</v>
      </c>
      <c r="K45" s="23">
        <f t="shared" si="2"/>
        <v>9248</v>
      </c>
    </row>
    <row r="46" spans="1:12" x14ac:dyDescent="0.25">
      <c r="A46" t="s">
        <v>110</v>
      </c>
      <c r="B46" s="8">
        <v>620083</v>
      </c>
      <c r="D46" s="8">
        <v>65015</v>
      </c>
      <c r="E46" s="8">
        <v>40532</v>
      </c>
      <c r="F46" s="8">
        <f t="shared" si="0"/>
        <v>24483</v>
      </c>
      <c r="I46" s="22">
        <v>74237</v>
      </c>
      <c r="J46" s="8">
        <v>74863</v>
      </c>
      <c r="K46" s="23">
        <f t="shared" si="2"/>
        <v>-626</v>
      </c>
    </row>
    <row r="47" spans="1:12" x14ac:dyDescent="0.25">
      <c r="A47" t="s">
        <v>111</v>
      </c>
      <c r="B47" s="8">
        <v>755255</v>
      </c>
      <c r="D47" s="8">
        <v>103246</v>
      </c>
      <c r="E47" s="8">
        <v>62785</v>
      </c>
      <c r="F47" s="8">
        <f t="shared" si="0"/>
        <v>40461</v>
      </c>
      <c r="I47" s="22">
        <v>96241</v>
      </c>
      <c r="J47" s="8">
        <v>79228</v>
      </c>
      <c r="K47" s="23">
        <f t="shared" si="2"/>
        <v>17013</v>
      </c>
    </row>
    <row r="48" spans="1:12" x14ac:dyDescent="0.25">
      <c r="B48" s="8"/>
      <c r="D48" s="8"/>
      <c r="E48" s="8"/>
      <c r="F48" s="8"/>
      <c r="I48" s="22"/>
      <c r="J48" s="8"/>
      <c r="K48" s="23"/>
    </row>
    <row r="49" spans="1:11" x14ac:dyDescent="0.25">
      <c r="D49" s="16"/>
      <c r="E49" s="4"/>
      <c r="F49" s="4"/>
      <c r="I49" s="17"/>
      <c r="J49" s="4"/>
      <c r="K49" s="4"/>
    </row>
    <row r="50" spans="1:11" x14ac:dyDescent="0.25">
      <c r="B50" t="s">
        <v>4</v>
      </c>
      <c r="D50" s="16"/>
      <c r="E50" s="4"/>
      <c r="F50" s="4"/>
      <c r="I50" s="17"/>
      <c r="J50" s="4"/>
      <c r="K50" s="4"/>
    </row>
    <row r="51" spans="1:11" x14ac:dyDescent="0.25">
      <c r="B51" t="s">
        <v>46</v>
      </c>
      <c r="C51" t="s">
        <v>104</v>
      </c>
      <c r="D51" s="16"/>
      <c r="E51" s="4"/>
      <c r="F51" s="4"/>
      <c r="I51" s="17"/>
      <c r="J51" s="4"/>
      <c r="K51" s="4"/>
    </row>
    <row r="52" spans="1:11" x14ac:dyDescent="0.25">
      <c r="A52">
        <v>2014</v>
      </c>
      <c r="B52" s="23">
        <f>+E26+E27</f>
        <v>131818.58499999999</v>
      </c>
      <c r="C52" s="23">
        <f>+F26+F27</f>
        <v>51454.415000000008</v>
      </c>
      <c r="D52" s="16"/>
      <c r="E52" s="4"/>
      <c r="F52" s="4"/>
      <c r="I52" s="17"/>
      <c r="J52" s="4"/>
      <c r="K52" s="4"/>
    </row>
    <row r="53" spans="1:11" x14ac:dyDescent="0.25">
      <c r="A53">
        <v>2015</v>
      </c>
      <c r="B53" s="23">
        <f>+E28+E29</f>
        <v>124152.53699999998</v>
      </c>
      <c r="C53" s="23">
        <f>+F28+F29</f>
        <v>51906.463000000018</v>
      </c>
      <c r="D53" s="16"/>
      <c r="E53" s="4"/>
      <c r="F53" s="4"/>
      <c r="I53" s="17"/>
      <c r="J53" s="4"/>
      <c r="K53" s="4"/>
    </row>
    <row r="54" spans="1:11" x14ac:dyDescent="0.25">
      <c r="A54">
        <v>2016</v>
      </c>
      <c r="B54" s="23">
        <f>+E30+E31</f>
        <v>127318.85799999999</v>
      </c>
      <c r="C54" s="23">
        <f>+F30+F31</f>
        <v>46479.142000000007</v>
      </c>
      <c r="D54" s="16"/>
      <c r="E54" s="4"/>
      <c r="F54" s="4"/>
      <c r="I54" s="17"/>
      <c r="J54" s="4"/>
      <c r="K54" s="4"/>
    </row>
    <row r="55" spans="1:11" x14ac:dyDescent="0.25">
      <c r="A55">
        <v>2017</v>
      </c>
      <c r="B55" s="23">
        <f>+E32+E33</f>
        <v>130700</v>
      </c>
      <c r="C55" s="23">
        <f>+F32+F33</f>
        <v>41978</v>
      </c>
      <c r="D55" s="16"/>
      <c r="E55" s="4"/>
      <c r="F55" s="4"/>
      <c r="I55" s="17"/>
      <c r="J55" s="4"/>
      <c r="K55" s="4"/>
    </row>
    <row r="56" spans="1:11" x14ac:dyDescent="0.25">
      <c r="A56">
        <v>2018</v>
      </c>
      <c r="B56" s="23">
        <f>+E34+E35</f>
        <v>140100</v>
      </c>
      <c r="C56" s="23">
        <f>+F34+F35</f>
        <v>39131.000000000007</v>
      </c>
      <c r="D56" s="16"/>
      <c r="E56" s="4"/>
      <c r="F56" s="4"/>
      <c r="I56" s="17"/>
      <c r="J56" s="4"/>
      <c r="K56" s="4"/>
    </row>
    <row r="57" spans="1:11" x14ac:dyDescent="0.25">
      <c r="A57">
        <v>2019</v>
      </c>
      <c r="B57" s="23">
        <f>+E37+E36</f>
        <v>132552</v>
      </c>
      <c r="C57" s="23">
        <f>+F37+F36</f>
        <v>62550</v>
      </c>
      <c r="D57" s="16"/>
      <c r="E57" s="4"/>
      <c r="F57" s="4"/>
      <c r="I57" s="17"/>
      <c r="J57" s="4"/>
      <c r="K57" s="4"/>
    </row>
    <row r="58" spans="1:11" x14ac:dyDescent="0.25">
      <c r="A58">
        <v>2020</v>
      </c>
      <c r="B58" s="23">
        <f>+E38+E39</f>
        <v>105776</v>
      </c>
      <c r="C58" s="23">
        <f>+F38+F39</f>
        <v>50601</v>
      </c>
      <c r="D58" s="16"/>
      <c r="E58" s="4"/>
      <c r="F58" s="4"/>
      <c r="I58" s="17"/>
      <c r="J58" s="4"/>
      <c r="K58" s="4"/>
    </row>
    <row r="59" spans="1:11" x14ac:dyDescent="0.25">
      <c r="A59">
        <v>2021</v>
      </c>
      <c r="B59" s="23">
        <f>+E40+E41</f>
        <v>94300</v>
      </c>
      <c r="C59" s="23">
        <f>+F40+F41</f>
        <v>50850</v>
      </c>
      <c r="D59" s="16"/>
      <c r="E59" s="4"/>
      <c r="F59" s="4"/>
      <c r="I59" s="17"/>
      <c r="J59" s="4"/>
      <c r="K59" s="4"/>
    </row>
    <row r="60" spans="1:11" x14ac:dyDescent="0.25">
      <c r="A60">
        <v>2022</v>
      </c>
      <c r="B60" s="23">
        <f>+E42+E43</f>
        <v>79270</v>
      </c>
      <c r="C60" s="23">
        <f>+F42+F43</f>
        <v>59097.999999999985</v>
      </c>
      <c r="D60" s="16"/>
      <c r="E60" s="4"/>
      <c r="F60" s="4"/>
      <c r="I60" s="17"/>
      <c r="J60" s="4"/>
      <c r="K60" s="4"/>
    </row>
    <row r="61" spans="1:11" x14ac:dyDescent="0.25">
      <c r="A61">
        <v>2023</v>
      </c>
      <c r="B61" s="23">
        <f>+E44+E45</f>
        <v>90701</v>
      </c>
      <c r="C61" s="23">
        <f>+F44+F45</f>
        <v>65367</v>
      </c>
      <c r="D61" s="16"/>
      <c r="E61" s="4"/>
      <c r="F61" s="4"/>
      <c r="I61" s="17"/>
      <c r="J61" s="4"/>
      <c r="K61" s="4"/>
    </row>
    <row r="62" spans="1:11" x14ac:dyDescent="0.25">
      <c r="A62">
        <v>2024</v>
      </c>
      <c r="B62" s="8">
        <v>103317</v>
      </c>
      <c r="C62" s="23">
        <f>+F46+F47</f>
        <v>64944</v>
      </c>
      <c r="D62" s="16"/>
      <c r="E62" s="4"/>
      <c r="F62" s="4"/>
      <c r="I62" s="17"/>
      <c r="J62" s="4"/>
      <c r="K62" s="4"/>
    </row>
    <row r="63" spans="1:11" x14ac:dyDescent="0.25">
      <c r="D63" s="16"/>
      <c r="E63" s="4"/>
      <c r="F63" s="4"/>
      <c r="I63" s="17"/>
      <c r="J63" s="4"/>
      <c r="K63" s="4"/>
    </row>
    <row r="64" spans="1:11" x14ac:dyDescent="0.25">
      <c r="D64" s="16"/>
      <c r="E64" s="4"/>
      <c r="F64" s="4"/>
      <c r="I64" s="17"/>
      <c r="J64" s="4"/>
      <c r="K64" s="4"/>
    </row>
    <row r="65" spans="4:11" x14ac:dyDescent="0.25">
      <c r="D65" s="16"/>
      <c r="E65" s="4"/>
      <c r="F65" s="4"/>
      <c r="I65" s="17"/>
      <c r="J65" s="4"/>
      <c r="K65" s="4"/>
    </row>
    <row r="66" spans="4:11" x14ac:dyDescent="0.25">
      <c r="D66" s="16"/>
      <c r="E66" s="4"/>
      <c r="F66" s="4"/>
      <c r="I66" s="17"/>
      <c r="J66" s="4"/>
      <c r="K66" s="4"/>
    </row>
    <row r="67" spans="4:11" x14ac:dyDescent="0.25">
      <c r="D67" s="16"/>
      <c r="E67" s="4"/>
      <c r="F67" s="4"/>
      <c r="I67" s="17"/>
      <c r="J67" s="4"/>
      <c r="K67" s="4"/>
    </row>
    <row r="68" spans="4:11" x14ac:dyDescent="0.25">
      <c r="D68" s="16"/>
      <c r="E68" s="4"/>
      <c r="F68" s="4"/>
      <c r="I68" s="17"/>
      <c r="J68" s="4"/>
      <c r="K68" s="4"/>
    </row>
    <row r="69" spans="4:11" x14ac:dyDescent="0.25">
      <c r="D69" s="16"/>
      <c r="E69" s="4"/>
      <c r="F69" s="4"/>
      <c r="I69" s="17"/>
      <c r="J69" s="4"/>
      <c r="K69" s="4"/>
    </row>
    <row r="70" spans="4:11" x14ac:dyDescent="0.25">
      <c r="D70" s="16"/>
      <c r="E70" s="4"/>
      <c r="F70" s="4"/>
      <c r="I70" s="17"/>
      <c r="J70" s="4"/>
      <c r="K70" s="4"/>
    </row>
    <row r="71" spans="4:11" x14ac:dyDescent="0.25">
      <c r="D71" s="16"/>
      <c r="E71" s="4"/>
      <c r="F71" s="4"/>
      <c r="I71" s="17"/>
      <c r="J71" s="4"/>
      <c r="K71" s="4"/>
    </row>
    <row r="72" spans="4:11" x14ac:dyDescent="0.25">
      <c r="D72" s="16"/>
      <c r="E72" s="4"/>
      <c r="F72" s="4"/>
      <c r="I72" s="17"/>
      <c r="J72" s="4"/>
      <c r="K72" s="4"/>
    </row>
    <row r="73" spans="4:11" x14ac:dyDescent="0.25">
      <c r="D73" s="16"/>
      <c r="E73" s="4"/>
      <c r="F73" s="4"/>
      <c r="I73" s="17"/>
      <c r="J73" s="4"/>
      <c r="K73" s="4"/>
    </row>
    <row r="74" spans="4:11" x14ac:dyDescent="0.25">
      <c r="D74" s="16"/>
      <c r="E74" s="4"/>
      <c r="F74" s="4"/>
      <c r="I74" s="17"/>
      <c r="J74" s="4"/>
      <c r="K74" s="4"/>
    </row>
    <row r="75" spans="4:11" x14ac:dyDescent="0.25">
      <c r="D75" s="16"/>
      <c r="E75" s="4"/>
      <c r="F75" s="4"/>
      <c r="I75" s="17"/>
      <c r="J75" s="4"/>
      <c r="K75" s="4"/>
    </row>
    <row r="76" spans="4:11" x14ac:dyDescent="0.25">
      <c r="D76" s="16"/>
      <c r="E76" s="4"/>
      <c r="F76" s="4"/>
      <c r="I76" s="17"/>
      <c r="J76" s="4"/>
      <c r="K76" s="4"/>
    </row>
    <row r="77" spans="4:11" x14ac:dyDescent="0.25">
      <c r="D77" s="16"/>
      <c r="E77" s="4"/>
      <c r="F77" s="4"/>
      <c r="I77" s="17"/>
      <c r="J77" s="4"/>
      <c r="K77" s="4"/>
    </row>
    <row r="78" spans="4:11" x14ac:dyDescent="0.25">
      <c r="D78" s="16"/>
      <c r="E78" s="4"/>
      <c r="F78" s="4"/>
      <c r="I78" s="17"/>
      <c r="J78" s="4"/>
      <c r="K78" s="4"/>
    </row>
    <row r="79" spans="4:11" x14ac:dyDescent="0.25">
      <c r="D79" s="16"/>
      <c r="E79" s="4"/>
      <c r="F79" s="4"/>
      <c r="I79" s="17"/>
      <c r="J79" s="4"/>
      <c r="K79" s="4"/>
    </row>
    <row r="80" spans="4:11" x14ac:dyDescent="0.25">
      <c r="D80" s="16"/>
      <c r="E80" s="4"/>
      <c r="F80" s="4"/>
      <c r="I80" s="17"/>
      <c r="J80" s="4"/>
      <c r="K80" s="4"/>
    </row>
    <row r="81" spans="1:12" x14ac:dyDescent="0.25">
      <c r="D81" s="16"/>
      <c r="E81" s="4"/>
      <c r="F81" s="4"/>
      <c r="I81" s="17"/>
      <c r="J81" s="4"/>
      <c r="K81" s="4"/>
    </row>
    <row r="82" spans="1:12" x14ac:dyDescent="0.25">
      <c r="D82" s="16"/>
      <c r="E82" s="4"/>
      <c r="F82" s="4"/>
      <c r="I82" s="17"/>
      <c r="J82" s="4"/>
      <c r="K82" s="4"/>
    </row>
    <row r="83" spans="1:12" x14ac:dyDescent="0.25">
      <c r="D83" s="16"/>
      <c r="E83" s="4"/>
      <c r="F83" s="4"/>
      <c r="I83" s="17"/>
      <c r="J83" s="4"/>
      <c r="K83" s="4"/>
    </row>
    <row r="84" spans="1:12" x14ac:dyDescent="0.25">
      <c r="D84" s="16"/>
      <c r="E84" s="4"/>
      <c r="F84" s="4"/>
      <c r="I84" s="17"/>
      <c r="J84" s="4"/>
      <c r="K84" s="4"/>
    </row>
    <row r="89" spans="1:12" x14ac:dyDescent="0.25">
      <c r="D89" s="5"/>
      <c r="E89" s="5"/>
      <c r="L89" s="5"/>
    </row>
    <row r="90" spans="1:12" ht="15.75" x14ac:dyDescent="0.25">
      <c r="A90" s="12"/>
      <c r="B90" s="12"/>
      <c r="C90" s="12"/>
      <c r="D90" s="12"/>
      <c r="E90" s="5"/>
      <c r="H90" s="12"/>
      <c r="L90" s="12"/>
    </row>
    <row r="91" spans="1:12" ht="15.75" x14ac:dyDescent="0.25">
      <c r="D91" s="13"/>
      <c r="E91" s="16"/>
      <c r="F91" s="16"/>
      <c r="G91" s="16"/>
      <c r="H91" s="18"/>
      <c r="I91" s="16"/>
      <c r="J91" s="16"/>
      <c r="K91" s="16"/>
      <c r="L91" s="18"/>
    </row>
    <row r="92" spans="1:12" ht="15.75" x14ac:dyDescent="0.25">
      <c r="D92" s="15"/>
      <c r="E92" s="16"/>
      <c r="F92" s="16"/>
      <c r="G92" s="16"/>
      <c r="H92" s="19"/>
      <c r="I92" s="16"/>
      <c r="J92" s="16"/>
      <c r="K92" s="16"/>
      <c r="L92" s="18"/>
    </row>
    <row r="93" spans="1:12" ht="15.75" x14ac:dyDescent="0.25">
      <c r="D93" s="13"/>
      <c r="E93" s="16"/>
      <c r="F93" s="16"/>
      <c r="G93" s="16"/>
      <c r="H93" s="18"/>
      <c r="I93" s="16"/>
      <c r="J93" s="16"/>
      <c r="K93" s="16"/>
      <c r="L93" s="18"/>
    </row>
    <row r="94" spans="1:12" ht="15.75" x14ac:dyDescent="0.25">
      <c r="D94" s="15"/>
      <c r="E94" s="16"/>
      <c r="F94" s="16"/>
      <c r="G94" s="16"/>
      <c r="H94" s="19"/>
      <c r="I94" s="16"/>
      <c r="J94" s="16"/>
      <c r="K94" s="16"/>
      <c r="L94" s="18"/>
    </row>
    <row r="95" spans="1:12" ht="15.75" x14ac:dyDescent="0.25">
      <c r="D95" s="13"/>
      <c r="E95" s="16"/>
      <c r="F95" s="16"/>
      <c r="G95" s="16"/>
      <c r="H95" s="18"/>
      <c r="I95" s="16"/>
      <c r="J95" s="16"/>
      <c r="K95" s="16"/>
      <c r="L95" s="18"/>
    </row>
    <row r="96" spans="1:12" ht="15.75" x14ac:dyDescent="0.25">
      <c r="D96" s="15"/>
      <c r="E96" s="16"/>
      <c r="F96" s="16"/>
      <c r="G96" s="16"/>
      <c r="H96" s="18"/>
      <c r="I96" s="16"/>
      <c r="J96" s="16"/>
      <c r="K96" s="16"/>
      <c r="L96" s="18"/>
    </row>
    <row r="97" spans="4:12" ht="15.75" x14ac:dyDescent="0.25">
      <c r="D97" s="13"/>
      <c r="E97" s="16"/>
      <c r="F97" s="16"/>
      <c r="G97" s="16"/>
      <c r="H97" s="18"/>
      <c r="I97" s="16"/>
      <c r="J97" s="16"/>
      <c r="K97" s="16"/>
      <c r="L97" s="18"/>
    </row>
    <row r="98" spans="4:12" ht="15.75" x14ac:dyDescent="0.25">
      <c r="D98" s="15"/>
      <c r="E98" s="16"/>
      <c r="F98" s="16"/>
      <c r="G98" s="16"/>
      <c r="H98" s="20"/>
      <c r="I98" s="16"/>
      <c r="J98" s="16"/>
      <c r="K98" s="16"/>
      <c r="L98" s="18"/>
    </row>
    <row r="99" spans="4:12" ht="15.75" x14ac:dyDescent="0.25">
      <c r="D99" s="13"/>
      <c r="E99" s="16"/>
      <c r="F99" s="16"/>
      <c r="G99" s="16"/>
      <c r="H99" s="18"/>
      <c r="I99" s="16"/>
      <c r="J99" s="16"/>
      <c r="K99" s="16"/>
      <c r="L99" s="18"/>
    </row>
    <row r="100" spans="4:12" ht="15.75" x14ac:dyDescent="0.25">
      <c r="D100" s="15"/>
      <c r="E100" s="16"/>
      <c r="F100" s="16"/>
      <c r="G100" s="16"/>
      <c r="H100" s="20"/>
      <c r="I100" s="16"/>
      <c r="J100" s="16"/>
      <c r="K100" s="16"/>
      <c r="L100" s="18"/>
    </row>
    <row r="101" spans="4:12" ht="15.75" x14ac:dyDescent="0.25">
      <c r="D101" s="13"/>
      <c r="E101" s="16"/>
      <c r="F101" s="16"/>
      <c r="G101" s="16"/>
      <c r="H101" s="18"/>
      <c r="I101" s="16"/>
      <c r="J101" s="16"/>
      <c r="K101" s="16"/>
      <c r="L101" s="18"/>
    </row>
    <row r="102" spans="4:12" ht="15.75" x14ac:dyDescent="0.25">
      <c r="D102" s="15"/>
      <c r="E102" s="16"/>
      <c r="F102" s="16"/>
      <c r="G102" s="16"/>
      <c r="H102" s="20"/>
      <c r="I102" s="16"/>
      <c r="J102" s="16"/>
      <c r="K102" s="16"/>
      <c r="L102" s="18"/>
    </row>
    <row r="103" spans="4:12" ht="15.75" x14ac:dyDescent="0.25">
      <c r="D103" s="13"/>
      <c r="E103" s="16"/>
      <c r="F103" s="16"/>
      <c r="G103" s="16"/>
      <c r="H103" s="18"/>
      <c r="I103" s="16"/>
      <c r="J103" s="16"/>
      <c r="K103" s="16"/>
      <c r="L103" s="18"/>
    </row>
    <row r="104" spans="4:12" ht="15.75" x14ac:dyDescent="0.25">
      <c r="D104" s="15"/>
      <c r="E104" s="16"/>
      <c r="F104" s="16"/>
      <c r="G104" s="16"/>
      <c r="H104" s="20"/>
      <c r="I104" s="16"/>
      <c r="J104" s="16"/>
      <c r="K104" s="16"/>
      <c r="L104" s="18"/>
    </row>
    <row r="105" spans="4:12" ht="15.75" x14ac:dyDescent="0.25">
      <c r="D105" s="13"/>
      <c r="E105" s="16"/>
      <c r="F105" s="16"/>
      <c r="G105" s="16"/>
      <c r="H105" s="18"/>
      <c r="I105" s="16"/>
      <c r="J105" s="16"/>
      <c r="K105" s="16"/>
      <c r="L105" s="18"/>
    </row>
    <row r="106" spans="4:12" ht="15.75" x14ac:dyDescent="0.25">
      <c r="D106" s="15"/>
      <c r="E106" s="16"/>
      <c r="F106" s="16"/>
      <c r="G106" s="16"/>
      <c r="H106" s="20"/>
      <c r="I106" s="16"/>
      <c r="J106" s="16"/>
      <c r="K106" s="16"/>
      <c r="L106" s="18"/>
    </row>
    <row r="107" spans="4:12" ht="15.75" x14ac:dyDescent="0.25">
      <c r="D107" s="13"/>
      <c r="E107" s="16"/>
      <c r="F107" s="16"/>
      <c r="G107" s="16"/>
      <c r="H107" s="18"/>
      <c r="I107" s="16"/>
      <c r="J107" s="16"/>
      <c r="K107" s="16"/>
      <c r="L107" s="18"/>
    </row>
    <row r="108" spans="4:12" ht="15.75" x14ac:dyDescent="0.25">
      <c r="D108" s="15"/>
      <c r="E108" s="16"/>
      <c r="F108" s="16"/>
      <c r="G108" s="16"/>
      <c r="H108" s="20"/>
      <c r="I108" s="16"/>
      <c r="J108" s="16"/>
      <c r="K108" s="16"/>
      <c r="L108" s="18"/>
    </row>
    <row r="109" spans="4:12" ht="15.75" x14ac:dyDescent="0.25">
      <c r="D109" s="13"/>
      <c r="E109" s="16"/>
      <c r="F109" s="16"/>
      <c r="G109" s="16"/>
      <c r="H109" s="18"/>
      <c r="I109" s="16"/>
      <c r="J109" s="16"/>
      <c r="K109" s="16"/>
      <c r="L109" s="18"/>
    </row>
    <row r="110" spans="4:12" ht="15.75" x14ac:dyDescent="0.25">
      <c r="D110" s="15"/>
      <c r="E110" s="16"/>
      <c r="F110" s="16"/>
      <c r="G110" s="16"/>
      <c r="H110" s="20"/>
      <c r="I110" s="16"/>
      <c r="J110" s="16"/>
      <c r="K110" s="16"/>
      <c r="L110" s="18"/>
    </row>
    <row r="111" spans="4:12" ht="15.75" x14ac:dyDescent="0.25">
      <c r="D111" s="13"/>
      <c r="E111" s="16"/>
      <c r="F111" s="16"/>
      <c r="G111" s="16"/>
      <c r="H111" s="18"/>
      <c r="I111" s="16"/>
      <c r="J111" s="16"/>
      <c r="K111" s="16"/>
      <c r="L111" s="18"/>
    </row>
    <row r="112" spans="4:12" ht="15.75" x14ac:dyDescent="0.25">
      <c r="D112" s="15"/>
      <c r="E112" s="16"/>
      <c r="F112" s="16"/>
      <c r="G112" s="16"/>
      <c r="H112" s="20"/>
      <c r="I112" s="16"/>
      <c r="J112" s="16"/>
      <c r="K112" s="16"/>
      <c r="L112" s="18"/>
    </row>
    <row r="113" spans="4:12" ht="15.75" x14ac:dyDescent="0.25">
      <c r="D113" s="13"/>
      <c r="E113" s="16"/>
      <c r="F113" s="16"/>
      <c r="G113" s="16"/>
      <c r="H113" s="18"/>
      <c r="I113" s="16"/>
      <c r="J113" s="16"/>
      <c r="K113" s="16"/>
      <c r="L113" s="18"/>
    </row>
    <row r="114" spans="4:12" ht="15.75" x14ac:dyDescent="0.25">
      <c r="D114" s="15"/>
      <c r="E114" s="16"/>
      <c r="F114" s="16"/>
      <c r="G114" s="16"/>
      <c r="H114" s="20"/>
      <c r="I114" s="16"/>
      <c r="J114" s="16"/>
      <c r="K114" s="16"/>
      <c r="L114" s="18"/>
    </row>
    <row r="115" spans="4:12" ht="15.75" x14ac:dyDescent="0.25">
      <c r="D115" s="13"/>
      <c r="E115" s="16"/>
      <c r="F115" s="16"/>
      <c r="G115" s="16"/>
      <c r="H115" s="18"/>
      <c r="I115" s="16"/>
      <c r="J115" s="16"/>
      <c r="K115" s="16"/>
      <c r="L115" s="18"/>
    </row>
    <row r="116" spans="4:12" ht="15.75" x14ac:dyDescent="0.25">
      <c r="D116" s="15"/>
      <c r="E116" s="16"/>
      <c r="F116" s="16"/>
      <c r="G116" s="16"/>
      <c r="H116" s="20"/>
      <c r="I116" s="16"/>
      <c r="J116" s="16"/>
      <c r="K116" s="16"/>
      <c r="L116" s="18"/>
    </row>
    <row r="117" spans="4:12" ht="15.75" x14ac:dyDescent="0.25">
      <c r="D117" s="13"/>
      <c r="E117" s="16"/>
      <c r="F117" s="16"/>
      <c r="G117" s="16"/>
      <c r="H117" s="18"/>
      <c r="I117" s="16"/>
      <c r="J117" s="16"/>
      <c r="K117" s="16"/>
      <c r="L117" s="18"/>
    </row>
    <row r="118" spans="4:12" ht="15.75" x14ac:dyDescent="0.25">
      <c r="D118" s="15"/>
      <c r="E118" s="16"/>
      <c r="F118" s="16"/>
      <c r="G118" s="16"/>
      <c r="H118" s="20"/>
      <c r="I118" s="16"/>
      <c r="J118" s="16"/>
      <c r="K118" s="16"/>
      <c r="L118" s="18"/>
    </row>
    <row r="119" spans="4:12" ht="15.75" x14ac:dyDescent="0.25">
      <c r="D119" s="13"/>
      <c r="E119" s="16"/>
      <c r="F119" s="16"/>
      <c r="G119" s="16"/>
      <c r="H119" s="18"/>
      <c r="I119" s="16"/>
      <c r="J119" s="16"/>
      <c r="K119" s="16"/>
      <c r="L119" s="18"/>
    </row>
    <row r="120" spans="4:12" ht="15.75" x14ac:dyDescent="0.25">
      <c r="D120" s="15"/>
      <c r="E120" s="16"/>
      <c r="F120" s="16"/>
      <c r="G120" s="16"/>
      <c r="H120" s="20"/>
      <c r="I120" s="16"/>
      <c r="J120" s="16"/>
      <c r="K120" s="16"/>
      <c r="L120" s="18"/>
    </row>
    <row r="121" spans="4:12" ht="15.75" x14ac:dyDescent="0.25">
      <c r="D121" s="13"/>
      <c r="E121" s="16"/>
      <c r="F121" s="16"/>
      <c r="G121" s="16"/>
      <c r="H121" s="18"/>
      <c r="I121" s="16"/>
      <c r="J121" s="16"/>
      <c r="K121" s="16"/>
      <c r="L121" s="18"/>
    </row>
    <row r="122" spans="4:12" ht="15.75" x14ac:dyDescent="0.25">
      <c r="D122" s="15"/>
      <c r="E122" s="16"/>
      <c r="F122" s="16"/>
      <c r="G122" s="16"/>
      <c r="H122" s="20"/>
      <c r="I122" s="16"/>
      <c r="J122" s="16"/>
      <c r="K122" s="16"/>
      <c r="L122" s="18"/>
    </row>
    <row r="123" spans="4:12" ht="15.75" x14ac:dyDescent="0.25">
      <c r="D123" s="13"/>
      <c r="E123" s="16"/>
      <c r="F123" s="16"/>
      <c r="G123" s="16"/>
      <c r="H123" s="18"/>
      <c r="I123" s="16"/>
      <c r="J123" s="16"/>
      <c r="K123" s="16"/>
      <c r="L123" s="18"/>
    </row>
    <row r="124" spans="4:12" ht="15.75" x14ac:dyDescent="0.25">
      <c r="D124" s="15"/>
      <c r="E124" s="16"/>
      <c r="F124" s="16"/>
      <c r="G124" s="16"/>
      <c r="H124" s="20"/>
      <c r="I124" s="16"/>
      <c r="J124" s="16"/>
      <c r="K124" s="16"/>
      <c r="L124" s="18"/>
    </row>
    <row r="125" spans="4:12" ht="15.75" x14ac:dyDescent="0.25">
      <c r="D125" s="13"/>
      <c r="E125" s="16"/>
      <c r="F125" s="16"/>
      <c r="G125" s="16"/>
      <c r="H125" s="18"/>
      <c r="I125" s="16"/>
      <c r="J125" s="16"/>
      <c r="K125" s="16"/>
      <c r="L125" s="18"/>
    </row>
    <row r="126" spans="4:12" ht="15.75" x14ac:dyDescent="0.25">
      <c r="D126" s="15"/>
      <c r="E126" s="16"/>
      <c r="F126" s="16"/>
      <c r="G126" s="16"/>
      <c r="H126" s="20"/>
      <c r="I126" s="16"/>
      <c r="J126" s="16"/>
      <c r="K126" s="16"/>
      <c r="L126" s="18"/>
    </row>
    <row r="127" spans="4:12" ht="15.75" x14ac:dyDescent="0.25">
      <c r="D127" s="13"/>
      <c r="E127" s="16"/>
      <c r="F127" s="16"/>
      <c r="G127" s="16"/>
      <c r="H127" s="18"/>
      <c r="I127" s="16"/>
      <c r="J127" s="16"/>
      <c r="K127" s="16"/>
      <c r="L127" s="18"/>
    </row>
    <row r="128" spans="4:12" ht="15.75" x14ac:dyDescent="0.25">
      <c r="D128" s="14"/>
      <c r="E128" s="16"/>
      <c r="F128" s="16"/>
      <c r="G128" s="16"/>
      <c r="H128" s="18"/>
      <c r="I128" s="16"/>
      <c r="J128" s="16"/>
      <c r="K128" s="16"/>
      <c r="L128" s="18"/>
    </row>
    <row r="132" spans="4:12" x14ac:dyDescent="0.25">
      <c r="D132" s="21"/>
      <c r="E132" s="21"/>
      <c r="F132" s="21"/>
      <c r="H132" s="21"/>
      <c r="I132" s="2"/>
      <c r="J132" s="21"/>
      <c r="L132" s="21"/>
    </row>
    <row r="133" spans="4:12" x14ac:dyDescent="0.25">
      <c r="D133" s="21"/>
      <c r="E133" s="21"/>
      <c r="F133" s="21"/>
      <c r="H133" s="21"/>
      <c r="I133" s="2"/>
      <c r="J133" s="21"/>
      <c r="L133" s="21"/>
    </row>
    <row r="134" spans="4:12" x14ac:dyDescent="0.25">
      <c r="D134" s="21"/>
      <c r="E134" s="21"/>
      <c r="F134" s="21"/>
      <c r="H134" s="21"/>
      <c r="I134" s="2"/>
      <c r="J134" s="21"/>
      <c r="L134" s="21"/>
    </row>
    <row r="135" spans="4:12" x14ac:dyDescent="0.25">
      <c r="D135" s="21"/>
      <c r="E135" s="21"/>
      <c r="F135" s="21"/>
      <c r="H135" s="21"/>
      <c r="I135" s="2"/>
      <c r="J135" s="21"/>
      <c r="L135" s="21"/>
    </row>
    <row r="136" spans="4:12" x14ac:dyDescent="0.25">
      <c r="D136" s="21"/>
      <c r="E136" s="21"/>
      <c r="F136" s="21"/>
      <c r="H136" s="21"/>
      <c r="I136" s="2"/>
      <c r="J136" s="21"/>
      <c r="L136" s="21"/>
    </row>
    <row r="137" spans="4:12" x14ac:dyDescent="0.25">
      <c r="D137" s="21"/>
      <c r="E137" s="21"/>
      <c r="F137" s="21"/>
      <c r="H137" s="21"/>
      <c r="I137" s="2"/>
      <c r="J137" s="21"/>
      <c r="L137" s="21"/>
    </row>
    <row r="138" spans="4:12" x14ac:dyDescent="0.25">
      <c r="D138" s="21"/>
      <c r="E138" s="21"/>
      <c r="F138" s="21"/>
      <c r="H138" s="21"/>
      <c r="I138" s="2"/>
      <c r="J138" s="21"/>
      <c r="L138" s="21"/>
    </row>
    <row r="139" spans="4:12" x14ac:dyDescent="0.25">
      <c r="D139" s="21"/>
      <c r="E139" s="21"/>
      <c r="F139" s="21"/>
      <c r="H139" s="21"/>
      <c r="I139" s="2"/>
      <c r="J139" s="21"/>
      <c r="L139" s="21"/>
    </row>
    <row r="140" spans="4:12" x14ac:dyDescent="0.25">
      <c r="D140" s="21"/>
      <c r="E140" s="21"/>
      <c r="F140" s="21"/>
      <c r="H140" s="21"/>
      <c r="I140" s="2"/>
      <c r="J140" s="21"/>
      <c r="L140" s="21"/>
    </row>
    <row r="141" spans="4:12" x14ac:dyDescent="0.25">
      <c r="D141" s="21"/>
      <c r="E141" s="21"/>
      <c r="F141" s="21"/>
      <c r="H141" s="21"/>
      <c r="I141" s="2"/>
      <c r="J141" s="21"/>
      <c r="L141" s="21"/>
    </row>
    <row r="142" spans="4:12" x14ac:dyDescent="0.25">
      <c r="D142" s="21"/>
      <c r="E142" s="21"/>
      <c r="F142" s="21"/>
      <c r="H142" s="21"/>
      <c r="I142" s="2"/>
      <c r="J142" s="21"/>
      <c r="L142" s="21"/>
    </row>
    <row r="143" spans="4:12" x14ac:dyDescent="0.25">
      <c r="D143" s="21"/>
      <c r="E143" s="21"/>
      <c r="F143" s="21"/>
      <c r="H143" s="21"/>
      <c r="I143" s="2"/>
      <c r="J143" s="21"/>
      <c r="L143" s="21"/>
    </row>
    <row r="144" spans="4:12" x14ac:dyDescent="0.25">
      <c r="D144" s="21"/>
      <c r="E144" s="21"/>
      <c r="F144" s="21"/>
      <c r="H144" s="21"/>
      <c r="I144" s="2"/>
      <c r="J144" s="21"/>
      <c r="L144" s="21"/>
    </row>
    <row r="145" spans="4:12" x14ac:dyDescent="0.25">
      <c r="D145" s="21"/>
      <c r="E145" s="21"/>
      <c r="F145" s="21"/>
      <c r="H145" s="21"/>
      <c r="I145" s="2"/>
      <c r="J145" s="21"/>
      <c r="L145" s="21"/>
    </row>
    <row r="146" spans="4:12" x14ac:dyDescent="0.25">
      <c r="D146" s="21"/>
      <c r="E146" s="21"/>
      <c r="F146" s="21"/>
      <c r="H146" s="21"/>
      <c r="I146" s="2"/>
      <c r="J146" s="21"/>
      <c r="L146" s="21"/>
    </row>
    <row r="147" spans="4:12" x14ac:dyDescent="0.25">
      <c r="D147" s="21"/>
      <c r="E147" s="21"/>
      <c r="F147" s="21"/>
      <c r="H147" s="21"/>
      <c r="I147" s="2"/>
      <c r="J147" s="21"/>
      <c r="L147" s="21"/>
    </row>
    <row r="148" spans="4:12" x14ac:dyDescent="0.25">
      <c r="D148" s="21"/>
      <c r="E148" s="21"/>
      <c r="F148" s="21"/>
      <c r="H148" s="21"/>
      <c r="I148" s="2"/>
      <c r="J148" s="21"/>
      <c r="L148" s="21"/>
    </row>
    <row r="149" spans="4:12" x14ac:dyDescent="0.25">
      <c r="D149" s="21"/>
      <c r="E149" s="21"/>
      <c r="F149" s="21"/>
      <c r="H149" s="21"/>
      <c r="I149" s="3"/>
      <c r="J149" s="21"/>
      <c r="L149" s="21"/>
    </row>
    <row r="150" spans="4:12" x14ac:dyDescent="0.25">
      <c r="D150" s="21"/>
      <c r="E150" s="21"/>
      <c r="F150" s="21"/>
      <c r="H150" s="21"/>
      <c r="I150" s="3"/>
      <c r="J150" s="21"/>
      <c r="L150" s="21"/>
    </row>
  </sheetData>
  <mergeCells count="2">
    <mergeCell ref="D2:E2"/>
    <mergeCell ref="H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50A81-0A49-4A01-9ACB-5F6B86A560A1}">
  <dimension ref="A1:Q355"/>
  <sheetViews>
    <sheetView workbookViewId="0">
      <pane xSplit="2" ySplit="3" topLeftCell="C334" activePane="bottomRight" state="frozen"/>
      <selection pane="topRight" activeCell="C1" sqref="C1"/>
      <selection pane="bottomLeft" activeCell="A4" sqref="A4"/>
      <selection pane="bottomRight" activeCell="H354" sqref="H354"/>
    </sheetView>
  </sheetViews>
  <sheetFormatPr defaultRowHeight="15" x14ac:dyDescent="0.25"/>
  <cols>
    <col min="2" max="2" width="6" bestFit="1" customWidth="1"/>
    <col min="3" max="3" width="13.85546875" style="26" customWidth="1"/>
    <col min="4" max="4" width="15.7109375" style="22" customWidth="1"/>
    <col min="5" max="5" width="15.85546875" style="28" customWidth="1"/>
    <col min="6" max="6" width="14.140625" style="27" customWidth="1"/>
    <col min="7" max="7" width="16.140625" customWidth="1"/>
    <col min="8" max="8" width="15.42578125" style="27" customWidth="1"/>
    <col min="9" max="9" width="10.5703125" bestFit="1" customWidth="1"/>
    <col min="10" max="10" width="11.5703125" customWidth="1"/>
    <col min="11" max="11" width="12.140625" customWidth="1"/>
  </cols>
  <sheetData>
    <row r="1" spans="1:11" x14ac:dyDescent="0.25">
      <c r="A1" t="s">
        <v>76</v>
      </c>
    </row>
    <row r="3" spans="1:11" x14ac:dyDescent="0.25">
      <c r="C3" s="32" t="s">
        <v>78</v>
      </c>
      <c r="D3" s="33" t="s">
        <v>79</v>
      </c>
      <c r="E3" s="34" t="s">
        <v>77</v>
      </c>
      <c r="F3" s="39" t="s">
        <v>81</v>
      </c>
      <c r="G3" s="35" t="s">
        <v>80</v>
      </c>
      <c r="H3" s="39" t="s">
        <v>3</v>
      </c>
      <c r="K3" t="s">
        <v>84</v>
      </c>
    </row>
    <row r="4" spans="1:11" x14ac:dyDescent="0.25">
      <c r="A4">
        <v>2003</v>
      </c>
      <c r="B4" t="s">
        <v>64</v>
      </c>
      <c r="C4" s="26">
        <v>60550</v>
      </c>
      <c r="D4" s="22">
        <f t="shared" ref="D4:D9" si="0">+C4/10</f>
        <v>6055</v>
      </c>
      <c r="E4" s="28">
        <v>14547533</v>
      </c>
      <c r="F4" s="27">
        <f t="shared" ref="F4:F9" si="1">+E4*K4</f>
        <v>15452389.5526</v>
      </c>
      <c r="G4" s="28">
        <f t="shared" ref="G4:G10" si="2">+E4/D4</f>
        <v>2402.5653179190754</v>
      </c>
      <c r="H4" s="27">
        <f>+F4/D4</f>
        <v>2552.0048806936416</v>
      </c>
      <c r="J4" s="36">
        <v>37622</v>
      </c>
      <c r="K4" s="37">
        <v>1.0622</v>
      </c>
    </row>
    <row r="5" spans="1:11" x14ac:dyDescent="0.25">
      <c r="B5" t="s">
        <v>65</v>
      </c>
      <c r="C5" s="26">
        <v>43729.22</v>
      </c>
      <c r="D5" s="22">
        <f t="shared" si="0"/>
        <v>4372.9220000000005</v>
      </c>
      <c r="E5" s="28">
        <v>10190587</v>
      </c>
      <c r="F5" s="27">
        <f t="shared" si="1"/>
        <v>10990548.079500001</v>
      </c>
      <c r="G5" s="28">
        <f t="shared" si="2"/>
        <v>2330.3838943388423</v>
      </c>
      <c r="H5" s="27">
        <f t="shared" ref="H5:H68" si="3">+F5/D5</f>
        <v>2513.3190300444417</v>
      </c>
      <c r="J5" s="36">
        <v>37653</v>
      </c>
      <c r="K5" s="37">
        <v>1.0785</v>
      </c>
    </row>
    <row r="6" spans="1:11" x14ac:dyDescent="0.25">
      <c r="B6" t="s">
        <v>66</v>
      </c>
      <c r="C6" s="26">
        <v>44198.3</v>
      </c>
      <c r="D6" s="22">
        <f t="shared" si="0"/>
        <v>4419.83</v>
      </c>
      <c r="E6" s="28">
        <v>10094468</v>
      </c>
      <c r="F6" s="27">
        <f t="shared" si="1"/>
        <v>10898997.0996</v>
      </c>
      <c r="G6" s="28">
        <f t="shared" si="2"/>
        <v>2283.9041320593778</v>
      </c>
      <c r="H6" s="27">
        <f t="shared" si="3"/>
        <v>2465.9312913845106</v>
      </c>
      <c r="J6" s="36">
        <v>37681</v>
      </c>
      <c r="K6" s="37">
        <v>1.0797000000000001</v>
      </c>
    </row>
    <row r="7" spans="1:11" x14ac:dyDescent="0.25">
      <c r="B7" t="s">
        <v>67</v>
      </c>
      <c r="C7" s="26">
        <v>39788.6</v>
      </c>
      <c r="D7" s="22">
        <f t="shared" si="0"/>
        <v>3978.8599999999997</v>
      </c>
      <c r="E7" s="28">
        <v>9086064</v>
      </c>
      <c r="F7" s="27">
        <f t="shared" si="1"/>
        <v>9869282.7168000005</v>
      </c>
      <c r="G7" s="28">
        <f t="shared" si="2"/>
        <v>2283.5847453793299</v>
      </c>
      <c r="H7" s="27">
        <f t="shared" si="3"/>
        <v>2480.4297504310284</v>
      </c>
      <c r="J7" s="36">
        <v>37712</v>
      </c>
      <c r="K7" s="37">
        <v>1.0862000000000001</v>
      </c>
    </row>
    <row r="8" spans="1:11" x14ac:dyDescent="0.25">
      <c r="B8" t="s">
        <v>68</v>
      </c>
      <c r="C8" s="26">
        <v>44435.63</v>
      </c>
      <c r="D8" s="22">
        <f t="shared" si="0"/>
        <v>4443.5630000000001</v>
      </c>
      <c r="E8" s="28">
        <v>9605401</v>
      </c>
      <c r="F8" s="27">
        <f t="shared" si="1"/>
        <v>11100001.3956</v>
      </c>
      <c r="G8" s="28">
        <f t="shared" si="2"/>
        <v>2161.6439330330186</v>
      </c>
      <c r="H8" s="27">
        <f t="shared" si="3"/>
        <v>2497.9957290129564</v>
      </c>
      <c r="J8" s="36">
        <v>37742</v>
      </c>
      <c r="K8" s="37">
        <v>1.1556</v>
      </c>
    </row>
    <row r="9" spans="1:11" x14ac:dyDescent="0.25">
      <c r="B9" t="s">
        <v>69</v>
      </c>
      <c r="C9" s="29">
        <v>38044.28</v>
      </c>
      <c r="D9" s="30">
        <f t="shared" si="0"/>
        <v>3804.4279999999999</v>
      </c>
      <c r="E9" s="31">
        <v>7943421</v>
      </c>
      <c r="F9" s="27">
        <f t="shared" si="1"/>
        <v>9273149.6754000001</v>
      </c>
      <c r="G9" s="31">
        <f t="shared" si="2"/>
        <v>2087.9409467073633</v>
      </c>
      <c r="H9" s="27">
        <f t="shared" si="3"/>
        <v>2437.462261186176</v>
      </c>
      <c r="J9" s="36">
        <v>37773</v>
      </c>
      <c r="K9" s="37">
        <v>1.1674</v>
      </c>
    </row>
    <row r="10" spans="1:11" x14ac:dyDescent="0.25">
      <c r="C10" s="26">
        <f>SUM(C4:C9)</f>
        <v>270746.03000000003</v>
      </c>
      <c r="D10" s="22">
        <f>SUM(D4:D9)</f>
        <v>27074.603000000003</v>
      </c>
      <c r="E10" s="28">
        <f>SUM(E4:E9)</f>
        <v>61467474</v>
      </c>
      <c r="F10" s="28">
        <f>SUM(F4:F9)</f>
        <v>67584368.519500002</v>
      </c>
      <c r="G10" s="28">
        <f t="shared" si="2"/>
        <v>2270.3001037540603</v>
      </c>
      <c r="H10" s="27">
        <f t="shared" si="3"/>
        <v>2496.2274984973924</v>
      </c>
    </row>
    <row r="11" spans="1:11" x14ac:dyDescent="0.25">
      <c r="G11" s="28"/>
    </row>
    <row r="12" spans="1:11" x14ac:dyDescent="0.25">
      <c r="B12" t="s">
        <v>70</v>
      </c>
      <c r="C12" s="26">
        <v>34585.01</v>
      </c>
      <c r="D12" s="22">
        <f t="shared" ref="D12:D17" si="4">+C12/10</f>
        <v>3458.5010000000002</v>
      </c>
      <c r="E12" s="28">
        <v>7371580</v>
      </c>
      <c r="F12" s="27">
        <f t="shared" ref="F12:F17" si="5">+E12*K12</f>
        <v>8377800.6700000009</v>
      </c>
      <c r="G12" s="28">
        <f t="shared" ref="G12:G17" si="6">+E12/D12</f>
        <v>2131.4378686026112</v>
      </c>
      <c r="H12" s="27">
        <f t="shared" si="3"/>
        <v>2422.3791376668678</v>
      </c>
      <c r="J12" s="36">
        <v>37803</v>
      </c>
      <c r="K12" s="37">
        <v>1.1365000000000001</v>
      </c>
    </row>
    <row r="13" spans="1:11" x14ac:dyDescent="0.25">
      <c r="B13" t="s">
        <v>71</v>
      </c>
      <c r="C13" s="26">
        <v>27675.93</v>
      </c>
      <c r="D13" s="22">
        <f t="shared" si="4"/>
        <v>2767.5929999999998</v>
      </c>
      <c r="E13" s="28">
        <v>5678609</v>
      </c>
      <c r="F13" s="27">
        <f t="shared" si="5"/>
        <v>6334488.3394999998</v>
      </c>
      <c r="G13" s="28">
        <f t="shared" si="6"/>
        <v>2051.8222874533935</v>
      </c>
      <c r="H13" s="27">
        <f t="shared" si="3"/>
        <v>2288.8077616542605</v>
      </c>
      <c r="J13" s="36">
        <v>37834</v>
      </c>
      <c r="K13" s="37">
        <v>1.1154999999999999</v>
      </c>
    </row>
    <row r="14" spans="1:11" x14ac:dyDescent="0.25">
      <c r="B14" t="s">
        <v>72</v>
      </c>
      <c r="C14" s="26">
        <v>49192.73</v>
      </c>
      <c r="D14" s="22">
        <f t="shared" si="4"/>
        <v>4919.2730000000001</v>
      </c>
      <c r="E14" s="28">
        <v>10773879</v>
      </c>
      <c r="F14" s="27">
        <f t="shared" si="5"/>
        <v>12138929.4693</v>
      </c>
      <c r="G14" s="28">
        <f t="shared" si="6"/>
        <v>2190.136428695866</v>
      </c>
      <c r="H14" s="27">
        <f t="shared" si="3"/>
        <v>2467.6267142116326</v>
      </c>
      <c r="J14" s="36">
        <v>37865</v>
      </c>
      <c r="K14" s="37">
        <v>1.1267</v>
      </c>
    </row>
    <row r="15" spans="1:11" x14ac:dyDescent="0.25">
      <c r="B15" t="s">
        <v>73</v>
      </c>
      <c r="C15" s="26">
        <v>50919.22</v>
      </c>
      <c r="D15" s="22">
        <f t="shared" si="4"/>
        <v>5091.9220000000005</v>
      </c>
      <c r="E15" s="28">
        <v>9686167</v>
      </c>
      <c r="F15" s="27">
        <f t="shared" si="5"/>
        <v>11346376.023800001</v>
      </c>
      <c r="G15" s="28">
        <f t="shared" si="6"/>
        <v>1902.261464335078</v>
      </c>
      <c r="H15" s="27">
        <f t="shared" si="3"/>
        <v>2228.3090793221104</v>
      </c>
      <c r="J15" s="36">
        <v>37895</v>
      </c>
      <c r="K15" s="37">
        <v>1.1714</v>
      </c>
    </row>
    <row r="16" spans="1:11" x14ac:dyDescent="0.25">
      <c r="B16" t="s">
        <v>74</v>
      </c>
      <c r="C16" s="26">
        <v>62675.51</v>
      </c>
      <c r="D16" s="22">
        <f t="shared" si="4"/>
        <v>6267.5510000000004</v>
      </c>
      <c r="E16" s="28">
        <v>11708189</v>
      </c>
      <c r="F16" s="27">
        <f t="shared" si="5"/>
        <v>13710289.319</v>
      </c>
      <c r="G16" s="28">
        <f t="shared" si="6"/>
        <v>1868.0644162289225</v>
      </c>
      <c r="H16" s="27">
        <f t="shared" si="3"/>
        <v>2187.5034314040681</v>
      </c>
      <c r="J16" s="36">
        <v>37926</v>
      </c>
      <c r="K16" s="37">
        <v>1.171</v>
      </c>
    </row>
    <row r="17" spans="1:11" x14ac:dyDescent="0.25">
      <c r="B17" t="s">
        <v>75</v>
      </c>
      <c r="C17" s="29">
        <v>76638.789999999994</v>
      </c>
      <c r="D17" s="30">
        <f t="shared" si="4"/>
        <v>7663.878999999999</v>
      </c>
      <c r="E17" s="31">
        <v>13768750</v>
      </c>
      <c r="F17" s="27">
        <f t="shared" si="5"/>
        <v>16932808.75</v>
      </c>
      <c r="G17" s="31">
        <f t="shared" si="6"/>
        <v>1796.5771641227636</v>
      </c>
      <c r="H17" s="27">
        <f t="shared" si="3"/>
        <v>2209.4305964381747</v>
      </c>
      <c r="J17" s="36">
        <v>37956</v>
      </c>
      <c r="K17" s="37">
        <v>1.2298</v>
      </c>
    </row>
    <row r="18" spans="1:11" x14ac:dyDescent="0.25">
      <c r="C18" s="26">
        <f>SUM(C12:C17)</f>
        <v>301687.19</v>
      </c>
      <c r="D18" s="22">
        <f>SUM(D12:D17)</f>
        <v>30168.718999999997</v>
      </c>
      <c r="E18" s="28">
        <f>SUM(E12:E17)</f>
        <v>58987174</v>
      </c>
      <c r="F18" s="28">
        <f>SUM(F12:F17)</f>
        <v>68840692.57159999</v>
      </c>
      <c r="G18" s="28">
        <f>+E18/D18</f>
        <v>1955.2429123689344</v>
      </c>
      <c r="H18" s="27">
        <f t="shared" si="3"/>
        <v>2281.8566665558455</v>
      </c>
    </row>
    <row r="19" spans="1:11" x14ac:dyDescent="0.25">
      <c r="G19" s="28"/>
    </row>
    <row r="20" spans="1:11" x14ac:dyDescent="0.25">
      <c r="A20">
        <v>2004</v>
      </c>
      <c r="B20" t="s">
        <v>64</v>
      </c>
      <c r="C20" s="26">
        <v>76835.839999999997</v>
      </c>
      <c r="D20" s="22">
        <f t="shared" ref="D20:D81" si="7">+C20/10</f>
        <v>7683.5839999999998</v>
      </c>
      <c r="E20" s="28">
        <v>13600780</v>
      </c>
      <c r="F20" s="27">
        <f t="shared" ref="F20:F25" si="8">+E20*K20</f>
        <v>17188665.764000002</v>
      </c>
      <c r="G20" s="28">
        <f t="shared" ref="G20:G25" si="9">+E20/D20</f>
        <v>1770.1088450389818</v>
      </c>
      <c r="H20" s="27">
        <f t="shared" si="3"/>
        <v>2237.0635583602657</v>
      </c>
      <c r="J20" s="36">
        <v>37987</v>
      </c>
      <c r="K20" s="37">
        <v>1.2638</v>
      </c>
    </row>
    <row r="21" spans="1:11" x14ac:dyDescent="0.25">
      <c r="B21" t="s">
        <v>65</v>
      </c>
      <c r="C21" s="26">
        <v>90457.08</v>
      </c>
      <c r="D21" s="22">
        <f t="shared" si="7"/>
        <v>9045.7080000000005</v>
      </c>
      <c r="E21" s="28">
        <v>15519373</v>
      </c>
      <c r="F21" s="27">
        <f t="shared" si="8"/>
        <v>19616487.471999999</v>
      </c>
      <c r="G21" s="28">
        <f t="shared" si="9"/>
        <v>1715.661504881652</v>
      </c>
      <c r="H21" s="27">
        <f t="shared" si="3"/>
        <v>2168.5961421704083</v>
      </c>
      <c r="J21" s="36">
        <v>38018</v>
      </c>
      <c r="K21" s="37">
        <v>1.264</v>
      </c>
    </row>
    <row r="22" spans="1:11" x14ac:dyDescent="0.25">
      <c r="B22" t="s">
        <v>66</v>
      </c>
      <c r="C22" s="26">
        <v>84909.47</v>
      </c>
      <c r="D22" s="22">
        <f t="shared" si="7"/>
        <v>8490.9470000000001</v>
      </c>
      <c r="E22" s="28">
        <v>14306317</v>
      </c>
      <c r="F22" s="27">
        <f t="shared" si="8"/>
        <v>17540975.273699999</v>
      </c>
      <c r="G22" s="28">
        <f t="shared" si="9"/>
        <v>1684.890625274189</v>
      </c>
      <c r="H22" s="27">
        <f t="shared" si="3"/>
        <v>2065.8443956486831</v>
      </c>
      <c r="J22" s="36">
        <v>38047</v>
      </c>
      <c r="K22" s="37">
        <v>1.2261</v>
      </c>
    </row>
    <row r="23" spans="1:11" x14ac:dyDescent="0.25">
      <c r="B23" t="s">
        <v>67</v>
      </c>
      <c r="C23" s="26">
        <v>83322.67</v>
      </c>
      <c r="D23" s="22">
        <f t="shared" si="7"/>
        <v>8332.2669999999998</v>
      </c>
      <c r="E23" s="28">
        <v>14183145</v>
      </c>
      <c r="F23" s="27">
        <f t="shared" si="8"/>
        <v>17004172.5405</v>
      </c>
      <c r="G23" s="28">
        <f t="shared" si="9"/>
        <v>1702.1952128994426</v>
      </c>
      <c r="H23" s="27">
        <f t="shared" si="3"/>
        <v>2040.7618407451419</v>
      </c>
      <c r="J23" s="36">
        <v>38078</v>
      </c>
      <c r="K23" s="37">
        <v>1.1989000000000001</v>
      </c>
    </row>
    <row r="24" spans="1:11" x14ac:dyDescent="0.25">
      <c r="B24" t="s">
        <v>68</v>
      </c>
      <c r="C24" s="26">
        <v>75991</v>
      </c>
      <c r="D24" s="22">
        <f t="shared" si="7"/>
        <v>7599.1</v>
      </c>
      <c r="E24" s="28">
        <v>13252814</v>
      </c>
      <c r="F24" s="27">
        <f t="shared" si="8"/>
        <v>15903376.799999999</v>
      </c>
      <c r="G24" s="28">
        <f t="shared" si="9"/>
        <v>1743.9978418496926</v>
      </c>
      <c r="H24" s="27">
        <f t="shared" si="3"/>
        <v>2092.7974102196308</v>
      </c>
      <c r="J24" s="36">
        <v>38108</v>
      </c>
      <c r="K24" s="37">
        <v>1.2</v>
      </c>
    </row>
    <row r="25" spans="1:11" x14ac:dyDescent="0.25">
      <c r="B25" t="s">
        <v>69</v>
      </c>
      <c r="C25" s="29">
        <v>64388</v>
      </c>
      <c r="D25" s="30">
        <f t="shared" si="7"/>
        <v>6438.8</v>
      </c>
      <c r="E25" s="31">
        <v>11572646</v>
      </c>
      <c r="F25" s="27">
        <f t="shared" si="8"/>
        <v>14056135.831599999</v>
      </c>
      <c r="G25" s="31">
        <f t="shared" si="9"/>
        <v>1797.3296266385041</v>
      </c>
      <c r="H25" s="27">
        <f t="shared" si="3"/>
        <v>2183.0365645151269</v>
      </c>
      <c r="J25" s="36">
        <v>38139</v>
      </c>
      <c r="K25" s="37">
        <v>1.2145999999999999</v>
      </c>
    </row>
    <row r="26" spans="1:11" x14ac:dyDescent="0.25">
      <c r="C26" s="26">
        <f>SUM(C20:C25)</f>
        <v>475904.06</v>
      </c>
      <c r="D26" s="22">
        <f>SUM(D20:D25)</f>
        <v>47590.406000000003</v>
      </c>
      <c r="E26" s="28">
        <f>SUM(E20:E25)</f>
        <v>82435075</v>
      </c>
      <c r="F26" s="28">
        <f>SUM(F20:F25)</f>
        <v>101309813.68179999</v>
      </c>
      <c r="G26" s="28">
        <f>+E26/D26</f>
        <v>1732.1784352921889</v>
      </c>
      <c r="H26" s="27">
        <f t="shared" si="3"/>
        <v>2128.7864970473247</v>
      </c>
    </row>
    <row r="27" spans="1:11" x14ac:dyDescent="0.25">
      <c r="G27" s="28"/>
    </row>
    <row r="28" spans="1:11" x14ac:dyDescent="0.25">
      <c r="B28" t="s">
        <v>70</v>
      </c>
      <c r="C28" s="26">
        <v>57982</v>
      </c>
      <c r="D28" s="22">
        <f t="shared" si="7"/>
        <v>5798.2</v>
      </c>
      <c r="E28" s="28">
        <v>10351682</v>
      </c>
      <c r="F28" s="27">
        <f t="shared" ref="F28:F33" si="10">+E28*K28</f>
        <v>12697373.141199999</v>
      </c>
      <c r="G28" s="28">
        <f t="shared" ref="G28:G33" si="11">+E28/D28</f>
        <v>1785.3268255665553</v>
      </c>
      <c r="H28" s="27">
        <f t="shared" si="3"/>
        <v>2189.8818842399364</v>
      </c>
      <c r="J28" s="36">
        <v>38169</v>
      </c>
      <c r="K28" s="37">
        <v>1.2265999999999999</v>
      </c>
    </row>
    <row r="29" spans="1:11" x14ac:dyDescent="0.25">
      <c r="B29" t="s">
        <v>71</v>
      </c>
      <c r="C29" s="26">
        <v>61078</v>
      </c>
      <c r="D29" s="22">
        <f t="shared" si="7"/>
        <v>6107.8</v>
      </c>
      <c r="E29" s="28">
        <v>10740580</v>
      </c>
      <c r="F29" s="27">
        <f t="shared" si="10"/>
        <v>13093841.078000002</v>
      </c>
      <c r="G29" s="28">
        <f t="shared" si="11"/>
        <v>1758.5022430334982</v>
      </c>
      <c r="H29" s="27">
        <f t="shared" si="3"/>
        <v>2143.7900844821379</v>
      </c>
      <c r="J29" s="36">
        <v>38200</v>
      </c>
      <c r="K29" s="37">
        <v>1.2191000000000001</v>
      </c>
    </row>
    <row r="30" spans="1:11" x14ac:dyDescent="0.25">
      <c r="B30" t="s">
        <v>72</v>
      </c>
      <c r="C30" s="26">
        <v>79439.97</v>
      </c>
      <c r="D30" s="22">
        <f t="shared" si="7"/>
        <v>7943.9970000000003</v>
      </c>
      <c r="E30" s="28">
        <v>14427148</v>
      </c>
      <c r="F30" s="27">
        <f t="shared" si="10"/>
        <v>17635745.7152</v>
      </c>
      <c r="G30" s="28">
        <f t="shared" si="11"/>
        <v>1816.1069295469269</v>
      </c>
      <c r="H30" s="27">
        <f t="shared" si="3"/>
        <v>2220.0091106781633</v>
      </c>
      <c r="J30" s="36">
        <v>38231</v>
      </c>
      <c r="K30" s="37">
        <v>1.2223999999999999</v>
      </c>
    </row>
    <row r="31" spans="1:11" x14ac:dyDescent="0.25">
      <c r="B31" t="s">
        <v>73</v>
      </c>
      <c r="C31" s="26">
        <v>91001</v>
      </c>
      <c r="D31" s="22">
        <f t="shared" si="7"/>
        <v>9100.1</v>
      </c>
      <c r="E31" s="28">
        <v>16664164</v>
      </c>
      <c r="F31" s="27">
        <f t="shared" si="10"/>
        <v>20841869.914799999</v>
      </c>
      <c r="G31" s="28">
        <f t="shared" si="11"/>
        <v>1831.2066900363732</v>
      </c>
      <c r="H31" s="27">
        <f t="shared" si="3"/>
        <v>2290.2902072284919</v>
      </c>
      <c r="J31" s="36">
        <v>38261</v>
      </c>
      <c r="K31" s="37">
        <v>1.2506999999999999</v>
      </c>
    </row>
    <row r="32" spans="1:11" x14ac:dyDescent="0.25">
      <c r="B32" t="s">
        <v>74</v>
      </c>
      <c r="C32" s="26">
        <v>87690</v>
      </c>
      <c r="D32" s="22">
        <f t="shared" si="7"/>
        <v>8769</v>
      </c>
      <c r="E32" s="28">
        <v>15642590</v>
      </c>
      <c r="F32" s="27">
        <f t="shared" si="10"/>
        <v>20330674.223000001</v>
      </c>
      <c r="G32" s="28">
        <f t="shared" si="11"/>
        <v>1783.8510662561296</v>
      </c>
      <c r="H32" s="27">
        <f t="shared" si="3"/>
        <v>2318.4712308130916</v>
      </c>
      <c r="J32" s="36">
        <v>38292</v>
      </c>
      <c r="K32" s="37">
        <v>1.2997000000000001</v>
      </c>
    </row>
    <row r="33" spans="1:11" x14ac:dyDescent="0.25">
      <c r="B33" t="s">
        <v>75</v>
      </c>
      <c r="C33" s="29">
        <v>74959.31</v>
      </c>
      <c r="D33" s="30">
        <f t="shared" si="7"/>
        <v>7495.9309999999996</v>
      </c>
      <c r="E33" s="31">
        <v>12983418</v>
      </c>
      <c r="F33" s="27">
        <f t="shared" si="10"/>
        <v>17405570.1708</v>
      </c>
      <c r="G33" s="31">
        <f t="shared" si="11"/>
        <v>1732.0621014254268</v>
      </c>
      <c r="H33" s="27">
        <f t="shared" si="3"/>
        <v>2322.0024531709273</v>
      </c>
      <c r="J33" s="36">
        <v>38322</v>
      </c>
      <c r="K33" s="37">
        <v>1.3406</v>
      </c>
    </row>
    <row r="34" spans="1:11" x14ac:dyDescent="0.25">
      <c r="C34" s="26">
        <f>SUM(C28:C33)</f>
        <v>452150.27999999997</v>
      </c>
      <c r="D34" s="22">
        <f>SUM(D28:D33)</f>
        <v>45215.027999999998</v>
      </c>
      <c r="E34" s="28">
        <f>SUM(E28:E33)</f>
        <v>80809582</v>
      </c>
      <c r="F34" s="28">
        <f>SUM(F28:F33)</f>
        <v>102005074.243</v>
      </c>
      <c r="G34" s="28">
        <f>+E34/D34</f>
        <v>1787.2283967180117</v>
      </c>
      <c r="H34" s="27">
        <f t="shared" si="3"/>
        <v>2255.9993602790651</v>
      </c>
    </row>
    <row r="35" spans="1:11" x14ac:dyDescent="0.25">
      <c r="G35" s="28"/>
    </row>
    <row r="36" spans="1:11" x14ac:dyDescent="0.25">
      <c r="A36">
        <v>2005</v>
      </c>
      <c r="B36" t="s">
        <v>64</v>
      </c>
      <c r="C36" s="26">
        <v>99294</v>
      </c>
      <c r="D36" s="22">
        <f t="shared" si="7"/>
        <v>9929.4</v>
      </c>
      <c r="E36" s="28">
        <v>17189607</v>
      </c>
      <c r="F36" s="27">
        <f t="shared" ref="F36:F41" si="12">+E36*K36</f>
        <v>22557921.266100001</v>
      </c>
      <c r="G36" s="28">
        <f t="shared" ref="G36:G41" si="13">+E36/D36</f>
        <v>1731.1828509275485</v>
      </c>
      <c r="H36" s="27">
        <f t="shared" si="3"/>
        <v>2271.8312552722218</v>
      </c>
      <c r="J36" s="36">
        <v>38353</v>
      </c>
      <c r="K36" s="37">
        <v>1.3123</v>
      </c>
    </row>
    <row r="37" spans="1:11" x14ac:dyDescent="0.25">
      <c r="B37" t="s">
        <v>65</v>
      </c>
      <c r="C37" s="26">
        <v>86076</v>
      </c>
      <c r="D37" s="22">
        <f t="shared" si="7"/>
        <v>8607.6</v>
      </c>
      <c r="E37" s="28">
        <v>14946681</v>
      </c>
      <c r="F37" s="27">
        <f t="shared" si="12"/>
        <v>19450115.985299997</v>
      </c>
      <c r="G37" s="28">
        <f t="shared" si="13"/>
        <v>1736.4516241461033</v>
      </c>
      <c r="H37" s="27">
        <f t="shared" si="3"/>
        <v>2259.6444985013241</v>
      </c>
      <c r="J37" s="36">
        <v>38384</v>
      </c>
      <c r="K37" s="37">
        <v>1.3012999999999999</v>
      </c>
    </row>
    <row r="38" spans="1:11" x14ac:dyDescent="0.25">
      <c r="B38" t="s">
        <v>66</v>
      </c>
      <c r="C38" s="26">
        <v>70725</v>
      </c>
      <c r="D38" s="22">
        <f t="shared" si="7"/>
        <v>7072.5</v>
      </c>
      <c r="E38" s="28">
        <v>12257703</v>
      </c>
      <c r="F38" s="27">
        <f t="shared" si="12"/>
        <v>16161781.4055</v>
      </c>
      <c r="G38" s="28">
        <f t="shared" si="13"/>
        <v>1733.1499469777307</v>
      </c>
      <c r="H38" s="27">
        <f t="shared" si="3"/>
        <v>2285.1582050901379</v>
      </c>
      <c r="J38" s="36">
        <v>38412</v>
      </c>
      <c r="K38" s="37">
        <v>1.3185</v>
      </c>
    </row>
    <row r="39" spans="1:11" x14ac:dyDescent="0.25">
      <c r="B39" t="s">
        <v>67</v>
      </c>
      <c r="C39" s="26">
        <v>81588</v>
      </c>
      <c r="D39" s="22">
        <f t="shared" si="7"/>
        <v>8158.8</v>
      </c>
      <c r="E39" s="28">
        <v>14251726</v>
      </c>
      <c r="F39" s="27">
        <f t="shared" si="12"/>
        <v>18446008.961800002</v>
      </c>
      <c r="G39" s="28">
        <f t="shared" si="13"/>
        <v>1746.7919301858117</v>
      </c>
      <c r="H39" s="27">
        <f t="shared" si="3"/>
        <v>2260.8727952394961</v>
      </c>
      <c r="J39" s="36">
        <v>38443</v>
      </c>
      <c r="K39" s="37">
        <v>1.2943</v>
      </c>
    </row>
    <row r="40" spans="1:11" x14ac:dyDescent="0.25">
      <c r="B40" t="s">
        <v>68</v>
      </c>
      <c r="C40" s="26">
        <v>69769</v>
      </c>
      <c r="D40" s="22">
        <f t="shared" si="7"/>
        <v>6976.9</v>
      </c>
      <c r="E40" s="28">
        <v>12735384</v>
      </c>
      <c r="F40" s="27">
        <f t="shared" si="12"/>
        <v>16170117.0648</v>
      </c>
      <c r="G40" s="28">
        <f t="shared" si="13"/>
        <v>1825.3642735312246</v>
      </c>
      <c r="H40" s="27">
        <f t="shared" si="3"/>
        <v>2317.6650181025957</v>
      </c>
      <c r="J40" s="36">
        <v>38473</v>
      </c>
      <c r="K40" s="37">
        <v>1.2697000000000001</v>
      </c>
    </row>
    <row r="41" spans="1:11" x14ac:dyDescent="0.25">
      <c r="B41" t="s">
        <v>69</v>
      </c>
      <c r="C41" s="29">
        <v>57162</v>
      </c>
      <c r="D41" s="30">
        <f t="shared" si="7"/>
        <v>5716.2</v>
      </c>
      <c r="E41" s="31">
        <v>11007589</v>
      </c>
      <c r="F41" s="27">
        <f t="shared" si="12"/>
        <v>13379724.429500001</v>
      </c>
      <c r="G41" s="31">
        <f t="shared" si="13"/>
        <v>1925.6829712046465</v>
      </c>
      <c r="H41" s="27">
        <f t="shared" si="3"/>
        <v>2340.6676514992478</v>
      </c>
      <c r="J41" s="36">
        <v>38504</v>
      </c>
      <c r="K41" s="37">
        <v>1.2155</v>
      </c>
    </row>
    <row r="42" spans="1:11" x14ac:dyDescent="0.25">
      <c r="C42" s="26">
        <f>SUM(C36:C41)</f>
        <v>464614</v>
      </c>
      <c r="D42" s="22">
        <f>SUM(D36:D41)</f>
        <v>46461.4</v>
      </c>
      <c r="E42" s="28">
        <f>SUM(E36:E41)</f>
        <v>82388690</v>
      </c>
      <c r="F42" s="28">
        <f>SUM(F36:F41)</f>
        <v>106165669.11299999</v>
      </c>
      <c r="G42" s="28">
        <f>+E42/D42</f>
        <v>1773.2717912073247</v>
      </c>
      <c r="H42" s="27">
        <f t="shared" si="3"/>
        <v>2285.0294892749675</v>
      </c>
      <c r="K42" s="38"/>
    </row>
    <row r="43" spans="1:11" x14ac:dyDescent="0.25">
      <c r="G43" s="28"/>
    </row>
    <row r="44" spans="1:11" x14ac:dyDescent="0.25">
      <c r="B44" t="s">
        <v>70</v>
      </c>
      <c r="C44" s="26">
        <v>51653.599999999999</v>
      </c>
      <c r="D44" s="22">
        <f t="shared" si="7"/>
        <v>5165.3599999999997</v>
      </c>
      <c r="E44" s="28">
        <v>9972693</v>
      </c>
      <c r="F44" s="27">
        <f t="shared" ref="F44:F49" si="14">+E44*K44</f>
        <v>12008119.6413</v>
      </c>
      <c r="G44" s="28">
        <f t="shared" ref="G44:G49" si="15">+E44/D44</f>
        <v>1930.6869221119148</v>
      </c>
      <c r="H44" s="27">
        <f t="shared" si="3"/>
        <v>2324.7401229149568</v>
      </c>
      <c r="J44" s="36">
        <v>38534</v>
      </c>
      <c r="K44" s="37">
        <v>1.2040999999999999</v>
      </c>
    </row>
    <row r="45" spans="1:11" x14ac:dyDescent="0.25">
      <c r="B45" t="s">
        <v>71</v>
      </c>
      <c r="C45" s="26">
        <v>61625</v>
      </c>
      <c r="D45" s="22">
        <f t="shared" si="7"/>
        <v>6162.5</v>
      </c>
      <c r="E45" s="28">
        <v>12173699</v>
      </c>
      <c r="F45" s="27">
        <f t="shared" si="14"/>
        <v>14967562.920500001</v>
      </c>
      <c r="G45" s="28">
        <f t="shared" si="15"/>
        <v>1975.4481135902638</v>
      </c>
      <c r="H45" s="27">
        <f t="shared" si="3"/>
        <v>2428.8134556592295</v>
      </c>
      <c r="J45" s="36">
        <v>38565</v>
      </c>
      <c r="K45" s="37">
        <v>1.2295</v>
      </c>
    </row>
    <row r="46" spans="1:11" x14ac:dyDescent="0.25">
      <c r="B46" t="s">
        <v>72</v>
      </c>
      <c r="C46" s="26">
        <v>97676</v>
      </c>
      <c r="D46" s="22">
        <f t="shared" si="7"/>
        <v>9767.6</v>
      </c>
      <c r="E46" s="28">
        <v>21140982</v>
      </c>
      <c r="F46" s="27">
        <f t="shared" si="14"/>
        <v>25863877.378800001</v>
      </c>
      <c r="G46" s="28">
        <f t="shared" si="15"/>
        <v>2164.3988287808675</v>
      </c>
      <c r="H46" s="27">
        <f t="shared" si="3"/>
        <v>2647.9255271305133</v>
      </c>
      <c r="J46" s="36">
        <v>38596</v>
      </c>
      <c r="K46" s="37">
        <v>1.2234</v>
      </c>
    </row>
    <row r="47" spans="1:11" x14ac:dyDescent="0.25">
      <c r="B47" t="s">
        <v>73</v>
      </c>
      <c r="C47" s="26">
        <v>77771</v>
      </c>
      <c r="D47" s="22">
        <f t="shared" si="7"/>
        <v>7777.1</v>
      </c>
      <c r="E47" s="28">
        <v>16657489</v>
      </c>
      <c r="F47" s="27">
        <f t="shared" si="14"/>
        <v>20025633.275799997</v>
      </c>
      <c r="G47" s="28">
        <f t="shared" si="15"/>
        <v>2141.8638052744595</v>
      </c>
      <c r="H47" s="27">
        <f t="shared" si="3"/>
        <v>2574.9486667009551</v>
      </c>
      <c r="J47" s="36">
        <v>38626</v>
      </c>
      <c r="K47" s="37">
        <v>1.2021999999999999</v>
      </c>
    </row>
    <row r="48" spans="1:11" x14ac:dyDescent="0.25">
      <c r="B48" t="s">
        <v>74</v>
      </c>
      <c r="C48" s="26">
        <v>59564</v>
      </c>
      <c r="D48" s="22">
        <f t="shared" si="7"/>
        <v>5956.4</v>
      </c>
      <c r="E48" s="28">
        <v>12674342</v>
      </c>
      <c r="F48" s="27">
        <f t="shared" si="14"/>
        <v>14941781.7838</v>
      </c>
      <c r="G48" s="28">
        <f t="shared" si="15"/>
        <v>2127.8527298368144</v>
      </c>
      <c r="H48" s="27">
        <f t="shared" si="3"/>
        <v>2508.5255832046205</v>
      </c>
      <c r="J48" s="36">
        <v>38657</v>
      </c>
      <c r="K48" s="37">
        <v>1.1789000000000001</v>
      </c>
    </row>
    <row r="49" spans="1:11" x14ac:dyDescent="0.25">
      <c r="B49" t="s">
        <v>75</v>
      </c>
      <c r="C49" s="29">
        <v>101554</v>
      </c>
      <c r="D49" s="30">
        <f t="shared" si="7"/>
        <v>10155.4</v>
      </c>
      <c r="E49" s="31">
        <v>22753126</v>
      </c>
      <c r="F49" s="27">
        <f t="shared" si="14"/>
        <v>26987482.748599999</v>
      </c>
      <c r="G49" s="31">
        <f t="shared" si="15"/>
        <v>2240.4953029915118</v>
      </c>
      <c r="H49" s="27">
        <f t="shared" si="3"/>
        <v>2657.4514788782321</v>
      </c>
      <c r="J49" s="36">
        <v>38687</v>
      </c>
      <c r="K49" s="37">
        <v>1.1860999999999999</v>
      </c>
    </row>
    <row r="50" spans="1:11" x14ac:dyDescent="0.25">
      <c r="C50" s="26">
        <f>SUM(C44:C49)</f>
        <v>449843.6</v>
      </c>
      <c r="D50" s="22">
        <f>SUM(D44:D49)</f>
        <v>44984.36</v>
      </c>
      <c r="E50" s="28">
        <f>SUM(E44:E49)</f>
        <v>95372331</v>
      </c>
      <c r="F50" s="28">
        <f>SUM(F44:F49)</f>
        <v>114794457.74880001</v>
      </c>
      <c r="G50" s="28">
        <f>+E50/D50</f>
        <v>2120.1219935106333</v>
      </c>
      <c r="H50" s="27">
        <f t="shared" si="3"/>
        <v>2551.8748682608802</v>
      </c>
    </row>
    <row r="51" spans="1:11" x14ac:dyDescent="0.25">
      <c r="G51" s="28"/>
    </row>
    <row r="52" spans="1:11" x14ac:dyDescent="0.25">
      <c r="A52">
        <v>2006</v>
      </c>
      <c r="B52" t="s">
        <v>64</v>
      </c>
      <c r="C52" s="26">
        <v>72436</v>
      </c>
      <c r="D52" s="22">
        <f t="shared" si="7"/>
        <v>7243.6</v>
      </c>
      <c r="E52" s="28">
        <v>16040013</v>
      </c>
      <c r="F52" s="27">
        <f t="shared" ref="F52:F57" si="16">+E52*K52</f>
        <v>19450119.763799999</v>
      </c>
      <c r="G52" s="28">
        <f t="shared" ref="G52:G57" si="17">+E52/D52</f>
        <v>2214.3703407145617</v>
      </c>
      <c r="H52" s="27">
        <f t="shared" si="3"/>
        <v>2685.1454751504775</v>
      </c>
      <c r="J52" s="36">
        <v>38718</v>
      </c>
      <c r="K52" s="37">
        <v>1.2125999999999999</v>
      </c>
    </row>
    <row r="53" spans="1:11" x14ac:dyDescent="0.25">
      <c r="B53" t="s">
        <v>65</v>
      </c>
      <c r="C53" s="26">
        <v>51041</v>
      </c>
      <c r="D53" s="22">
        <f t="shared" si="7"/>
        <v>5104.1000000000004</v>
      </c>
      <c r="E53" s="28">
        <v>11277447</v>
      </c>
      <c r="F53" s="27">
        <f t="shared" si="16"/>
        <v>13465271.718</v>
      </c>
      <c r="G53" s="28">
        <f t="shared" si="17"/>
        <v>2209.4878626986147</v>
      </c>
      <c r="H53" s="27">
        <f t="shared" si="3"/>
        <v>2638.128508062146</v>
      </c>
      <c r="J53" s="36">
        <v>38749</v>
      </c>
      <c r="K53" s="37">
        <v>1.194</v>
      </c>
    </row>
    <row r="54" spans="1:11" x14ac:dyDescent="0.25">
      <c r="B54" t="s">
        <v>66</v>
      </c>
      <c r="C54" s="26">
        <v>63267</v>
      </c>
      <c r="D54" s="22">
        <f t="shared" si="7"/>
        <v>6326.7</v>
      </c>
      <c r="E54" s="28">
        <v>14235299</v>
      </c>
      <c r="F54" s="27">
        <f t="shared" si="16"/>
        <v>17122217.637200002</v>
      </c>
      <c r="G54" s="28">
        <f t="shared" si="17"/>
        <v>2250.0354055036591</v>
      </c>
      <c r="H54" s="27">
        <f t="shared" si="3"/>
        <v>2706.3425857398015</v>
      </c>
      <c r="J54" s="36">
        <v>38777</v>
      </c>
      <c r="K54" s="37">
        <v>1.2028000000000001</v>
      </c>
    </row>
    <row r="55" spans="1:11" x14ac:dyDescent="0.25">
      <c r="B55" t="s">
        <v>67</v>
      </c>
      <c r="C55" s="26">
        <v>54133</v>
      </c>
      <c r="D55" s="22">
        <f t="shared" si="7"/>
        <v>5413.3</v>
      </c>
      <c r="E55" s="28">
        <v>12321144</v>
      </c>
      <c r="F55" s="27">
        <f t="shared" si="16"/>
        <v>15121740.031200001</v>
      </c>
      <c r="G55" s="28">
        <f t="shared" si="17"/>
        <v>2276.087414331369</v>
      </c>
      <c r="H55" s="27">
        <f t="shared" si="3"/>
        <v>2793.4420836088893</v>
      </c>
      <c r="J55" s="36">
        <v>38808</v>
      </c>
      <c r="K55" s="37">
        <v>1.2273000000000001</v>
      </c>
    </row>
    <row r="56" spans="1:11" x14ac:dyDescent="0.25">
      <c r="B56" t="s">
        <v>68</v>
      </c>
      <c r="C56" s="26">
        <v>69096</v>
      </c>
      <c r="D56" s="22">
        <f t="shared" si="7"/>
        <v>6909.6</v>
      </c>
      <c r="E56" s="28">
        <v>16239818</v>
      </c>
      <c r="F56" s="27">
        <f t="shared" si="16"/>
        <v>20733375.6406</v>
      </c>
      <c r="G56" s="28">
        <f t="shared" si="17"/>
        <v>2350.3267917100843</v>
      </c>
      <c r="H56" s="27">
        <f t="shared" si="3"/>
        <v>3000.6622149762647</v>
      </c>
      <c r="J56" s="36">
        <v>38838</v>
      </c>
      <c r="K56" s="37">
        <v>1.2766999999999999</v>
      </c>
    </row>
    <row r="57" spans="1:11" x14ac:dyDescent="0.25">
      <c r="B57" t="s">
        <v>69</v>
      </c>
      <c r="C57" s="29">
        <v>57199</v>
      </c>
      <c r="D57" s="30">
        <f t="shared" si="7"/>
        <v>5719.9</v>
      </c>
      <c r="E57" s="31">
        <v>13384285</v>
      </c>
      <c r="F57" s="27">
        <f t="shared" si="16"/>
        <v>16945843.238499999</v>
      </c>
      <c r="G57" s="31">
        <f t="shared" si="17"/>
        <v>2339.9508732670151</v>
      </c>
      <c r="H57" s="27">
        <f t="shared" si="3"/>
        <v>2962.611800643368</v>
      </c>
      <c r="J57" s="36">
        <v>38869</v>
      </c>
      <c r="K57" s="37">
        <v>1.2661</v>
      </c>
    </row>
    <row r="58" spans="1:11" x14ac:dyDescent="0.25">
      <c r="C58" s="26">
        <f>SUM(C52:C57)</f>
        <v>367172</v>
      </c>
      <c r="D58" s="22">
        <f>SUM(D52:D57)</f>
        <v>36717.200000000004</v>
      </c>
      <c r="E58" s="28">
        <f>SUM(E52:E57)</f>
        <v>83498006</v>
      </c>
      <c r="F58" s="28">
        <f>SUM(F52:F57)</f>
        <v>102838568.0293</v>
      </c>
      <c r="G58" s="28">
        <f>+E58/D58</f>
        <v>2274.0842438965933</v>
      </c>
      <c r="H58" s="27">
        <f t="shared" si="3"/>
        <v>2800.8281685231987</v>
      </c>
    </row>
    <row r="59" spans="1:11" x14ac:dyDescent="0.25">
      <c r="G59" s="28"/>
    </row>
    <row r="60" spans="1:11" x14ac:dyDescent="0.25">
      <c r="B60" t="s">
        <v>70</v>
      </c>
      <c r="C60" s="26">
        <v>45146</v>
      </c>
      <c r="D60" s="22">
        <f t="shared" si="7"/>
        <v>4514.6000000000004</v>
      </c>
      <c r="E60" s="28">
        <v>10299165</v>
      </c>
      <c r="F60" s="27">
        <f t="shared" ref="F60:F65" si="18">+E60*K60</f>
        <v>13060371.136500001</v>
      </c>
      <c r="G60" s="28">
        <f t="shared" ref="G60:G65" si="19">+E60/D60</f>
        <v>2281.3017764586007</v>
      </c>
      <c r="H60" s="27">
        <f t="shared" si="3"/>
        <v>2892.9187827271517</v>
      </c>
      <c r="J60" s="36">
        <v>38899</v>
      </c>
      <c r="K60" s="37">
        <v>1.2681</v>
      </c>
    </row>
    <row r="61" spans="1:11" x14ac:dyDescent="0.25">
      <c r="B61" t="s">
        <v>71</v>
      </c>
      <c r="C61" s="26">
        <v>65819</v>
      </c>
      <c r="D61" s="22">
        <f t="shared" si="7"/>
        <v>6581.9</v>
      </c>
      <c r="E61" s="28">
        <v>15146953</v>
      </c>
      <c r="F61" s="27">
        <f t="shared" si="18"/>
        <v>19403246.792999998</v>
      </c>
      <c r="G61" s="28">
        <f t="shared" si="19"/>
        <v>2301.3040307509991</v>
      </c>
      <c r="H61" s="27">
        <f t="shared" si="3"/>
        <v>2947.9704633920296</v>
      </c>
      <c r="J61" s="36">
        <v>38930</v>
      </c>
      <c r="K61" s="37">
        <v>1.2809999999999999</v>
      </c>
    </row>
    <row r="62" spans="1:11" x14ac:dyDescent="0.25">
      <c r="B62" t="s">
        <v>72</v>
      </c>
      <c r="C62" s="26">
        <v>60549</v>
      </c>
      <c r="D62" s="22">
        <f t="shared" si="7"/>
        <v>6054.9</v>
      </c>
      <c r="E62" s="28">
        <v>13671056</v>
      </c>
      <c r="F62" s="27">
        <f t="shared" si="18"/>
        <v>17392317.4432</v>
      </c>
      <c r="G62" s="28">
        <f t="shared" si="19"/>
        <v>2257.8500057804426</v>
      </c>
      <c r="H62" s="27">
        <f t="shared" si="3"/>
        <v>2872.4367773538788</v>
      </c>
      <c r="J62" s="36">
        <v>38961</v>
      </c>
      <c r="K62" s="37">
        <v>1.2722</v>
      </c>
    </row>
    <row r="63" spans="1:11" x14ac:dyDescent="0.25">
      <c r="B63" t="s">
        <v>73</v>
      </c>
      <c r="C63" s="26">
        <v>69488</v>
      </c>
      <c r="D63" s="22">
        <f t="shared" si="7"/>
        <v>6948.8</v>
      </c>
      <c r="E63" s="28">
        <v>15861978</v>
      </c>
      <c r="F63" s="27">
        <f t="shared" si="18"/>
        <v>20013057.6426</v>
      </c>
      <c r="G63" s="28">
        <f t="shared" si="19"/>
        <v>2282.6931268708267</v>
      </c>
      <c r="H63" s="27">
        <f t="shared" si="3"/>
        <v>2880.0739181729218</v>
      </c>
      <c r="J63" s="36">
        <v>38991</v>
      </c>
      <c r="K63" s="37">
        <v>1.2617</v>
      </c>
    </row>
    <row r="64" spans="1:11" x14ac:dyDescent="0.25">
      <c r="B64" t="s">
        <v>74</v>
      </c>
      <c r="C64" s="26">
        <v>76768</v>
      </c>
      <c r="D64" s="22">
        <f t="shared" si="7"/>
        <v>7676.8</v>
      </c>
      <c r="E64" s="28">
        <v>17343283</v>
      </c>
      <c r="F64" s="27">
        <f t="shared" si="18"/>
        <v>22352023.130399998</v>
      </c>
      <c r="G64" s="28">
        <f t="shared" si="19"/>
        <v>2259.1812994997917</v>
      </c>
      <c r="H64" s="27">
        <f t="shared" si="3"/>
        <v>2911.6328587953312</v>
      </c>
      <c r="J64" s="36">
        <v>39022</v>
      </c>
      <c r="K64" s="37">
        <v>1.2887999999999999</v>
      </c>
    </row>
    <row r="65" spans="1:11" x14ac:dyDescent="0.25">
      <c r="B65" t="s">
        <v>75</v>
      </c>
      <c r="C65" s="29">
        <v>87780</v>
      </c>
      <c r="D65" s="30">
        <f t="shared" si="7"/>
        <v>8778</v>
      </c>
      <c r="E65" s="31">
        <v>20278083</v>
      </c>
      <c r="F65" s="27">
        <f t="shared" si="18"/>
        <v>26777208.601500001</v>
      </c>
      <c r="G65" s="31">
        <f t="shared" si="19"/>
        <v>2310.1028708133972</v>
      </c>
      <c r="H65" s="27">
        <f t="shared" si="3"/>
        <v>3050.4908409090908</v>
      </c>
      <c r="J65" s="36">
        <v>39052</v>
      </c>
      <c r="K65" s="37">
        <v>1.3205</v>
      </c>
    </row>
    <row r="66" spans="1:11" x14ac:dyDescent="0.25">
      <c r="C66" s="26">
        <f>SUM(C60:C65)</f>
        <v>405550</v>
      </c>
      <c r="D66" s="22">
        <f>SUM(D60:D65)</f>
        <v>40555</v>
      </c>
      <c r="E66" s="28">
        <f>SUM(E60:E65)</f>
        <v>92600518</v>
      </c>
      <c r="F66" s="28">
        <f>SUM(F60:F65)</f>
        <v>118998224.74720001</v>
      </c>
      <c r="G66" s="28">
        <f>+E66/D66</f>
        <v>2283.3317223523609</v>
      </c>
      <c r="H66" s="27">
        <f t="shared" si="3"/>
        <v>2934.2429970953031</v>
      </c>
    </row>
    <row r="67" spans="1:11" x14ac:dyDescent="0.25">
      <c r="G67" s="28"/>
    </row>
    <row r="68" spans="1:11" x14ac:dyDescent="0.25">
      <c r="A68">
        <v>2007</v>
      </c>
      <c r="B68" t="s">
        <v>64</v>
      </c>
      <c r="C68" s="26">
        <v>100799</v>
      </c>
      <c r="D68" s="22">
        <f t="shared" si="7"/>
        <v>10079.9</v>
      </c>
      <c r="E68" s="28">
        <v>22258958</v>
      </c>
      <c r="F68" s="27">
        <f t="shared" ref="F68:F73" si="20">+E68*K68</f>
        <v>28921064.129399996</v>
      </c>
      <c r="G68" s="28">
        <f t="shared" ref="G68:G74" si="21">+E68/D68</f>
        <v>2208.2518675780516</v>
      </c>
      <c r="H68" s="27">
        <f t="shared" si="3"/>
        <v>2869.1816515441619</v>
      </c>
      <c r="J68" s="36">
        <v>39083</v>
      </c>
      <c r="K68" s="37">
        <v>1.2992999999999999</v>
      </c>
    </row>
    <row r="69" spans="1:11" x14ac:dyDescent="0.25">
      <c r="B69" t="s">
        <v>65</v>
      </c>
      <c r="C69" s="26">
        <v>81043</v>
      </c>
      <c r="D69" s="22">
        <f t="shared" si="7"/>
        <v>8104.3</v>
      </c>
      <c r="E69" s="28">
        <v>17893008</v>
      </c>
      <c r="F69" s="27">
        <f t="shared" si="20"/>
        <v>23404054.464000002</v>
      </c>
      <c r="G69" s="28">
        <f t="shared" si="21"/>
        <v>2207.8412694495514</v>
      </c>
      <c r="H69" s="27">
        <f t="shared" ref="H69:H132" si="22">+F69/D69</f>
        <v>2887.8563804400133</v>
      </c>
      <c r="J69" s="36">
        <v>39114</v>
      </c>
      <c r="K69" s="37">
        <v>1.3080000000000001</v>
      </c>
    </row>
    <row r="70" spans="1:11" x14ac:dyDescent="0.25">
      <c r="B70" t="s">
        <v>66</v>
      </c>
      <c r="C70" s="26">
        <v>81769</v>
      </c>
      <c r="D70" s="22">
        <f t="shared" si="7"/>
        <v>8176.9</v>
      </c>
      <c r="E70" s="28">
        <v>17738718</v>
      </c>
      <c r="F70" s="27">
        <f t="shared" si="20"/>
        <v>23496705.862799998</v>
      </c>
      <c r="G70" s="28">
        <f t="shared" si="21"/>
        <v>2169.3695654832518</v>
      </c>
      <c r="H70" s="27">
        <f t="shared" si="22"/>
        <v>2873.5469264391149</v>
      </c>
      <c r="J70" s="36">
        <v>39142</v>
      </c>
      <c r="K70" s="37">
        <v>1.3246</v>
      </c>
    </row>
    <row r="71" spans="1:11" x14ac:dyDescent="0.25">
      <c r="B71" t="s">
        <v>67</v>
      </c>
      <c r="C71" s="26">
        <v>67496</v>
      </c>
      <c r="D71" s="22">
        <f t="shared" si="7"/>
        <v>6749.6</v>
      </c>
      <c r="E71" s="28">
        <v>14799706</v>
      </c>
      <c r="F71" s="27">
        <f t="shared" si="20"/>
        <v>19998842.717799999</v>
      </c>
      <c r="G71" s="28">
        <f t="shared" si="21"/>
        <v>2192.6789735688039</v>
      </c>
      <c r="H71" s="27">
        <f t="shared" si="22"/>
        <v>2962.9670969835247</v>
      </c>
      <c r="J71" s="36">
        <v>39173</v>
      </c>
      <c r="K71" s="37">
        <v>1.3512999999999999</v>
      </c>
    </row>
    <row r="72" spans="1:11" x14ac:dyDescent="0.25">
      <c r="B72" t="s">
        <v>68</v>
      </c>
      <c r="C72" s="26">
        <v>93040</v>
      </c>
      <c r="D72" s="22">
        <f t="shared" si="7"/>
        <v>9304</v>
      </c>
      <c r="E72" s="28">
        <v>19986014</v>
      </c>
      <c r="F72" s="27">
        <f t="shared" si="20"/>
        <v>27017093.725199997</v>
      </c>
      <c r="G72" s="28">
        <f t="shared" si="21"/>
        <v>2148.1098452278588</v>
      </c>
      <c r="H72" s="27">
        <f t="shared" si="22"/>
        <v>2903.8148887790194</v>
      </c>
      <c r="J72" s="36">
        <v>39203</v>
      </c>
      <c r="K72" s="37">
        <v>1.3517999999999999</v>
      </c>
    </row>
    <row r="73" spans="1:11" x14ac:dyDescent="0.25">
      <c r="B73" t="s">
        <v>69</v>
      </c>
      <c r="C73" s="29">
        <v>55385</v>
      </c>
      <c r="D73" s="30">
        <f t="shared" si="7"/>
        <v>5538.5</v>
      </c>
      <c r="E73" s="31">
        <v>11509515</v>
      </c>
      <c r="F73" s="27">
        <f t="shared" si="20"/>
        <v>15446920.081500001</v>
      </c>
      <c r="G73" s="31">
        <f t="shared" si="21"/>
        <v>2078.0924438024736</v>
      </c>
      <c r="H73" s="27">
        <f t="shared" si="22"/>
        <v>2789.0078688273002</v>
      </c>
      <c r="J73" s="36">
        <v>39234</v>
      </c>
      <c r="K73" s="37">
        <v>1.3421000000000001</v>
      </c>
    </row>
    <row r="74" spans="1:11" x14ac:dyDescent="0.25">
      <c r="C74" s="26">
        <f>SUM(C68:C73)</f>
        <v>479532</v>
      </c>
      <c r="D74" s="22">
        <f>SUM(D68:D73)</f>
        <v>47953.2</v>
      </c>
      <c r="E74" s="28">
        <f>SUM(E68:E73)</f>
        <v>104185919</v>
      </c>
      <c r="F74" s="28">
        <f>SUM(F68:F73)</f>
        <v>138284680.98069999</v>
      </c>
      <c r="G74" s="28">
        <f t="shared" si="21"/>
        <v>2172.6583210296708</v>
      </c>
      <c r="H74" s="27">
        <f t="shared" si="22"/>
        <v>2883.7425027047202</v>
      </c>
    </row>
    <row r="75" spans="1:11" x14ac:dyDescent="0.25">
      <c r="G75" s="28"/>
    </row>
    <row r="76" spans="1:11" x14ac:dyDescent="0.25">
      <c r="B76" t="s">
        <v>70</v>
      </c>
      <c r="C76" s="26">
        <v>59980</v>
      </c>
      <c r="D76" s="22">
        <f t="shared" si="7"/>
        <v>5998</v>
      </c>
      <c r="E76" s="28">
        <v>12989787</v>
      </c>
      <c r="F76" s="27">
        <f t="shared" ref="F76:F81" si="23">+E76*K76</f>
        <v>17829781.6362</v>
      </c>
      <c r="G76" s="28">
        <f t="shared" ref="G76:G82" si="24">+E76/D76</f>
        <v>2165.6863954651549</v>
      </c>
      <c r="H76" s="27">
        <f t="shared" si="22"/>
        <v>2972.6211464154717</v>
      </c>
      <c r="J76" s="36">
        <v>39264</v>
      </c>
      <c r="K76" s="37">
        <v>1.3726</v>
      </c>
    </row>
    <row r="77" spans="1:11" x14ac:dyDescent="0.25">
      <c r="B77" t="s">
        <v>71</v>
      </c>
      <c r="C77" s="26">
        <v>51178</v>
      </c>
      <c r="D77" s="22">
        <f t="shared" si="7"/>
        <v>5117.8</v>
      </c>
      <c r="E77" s="28">
        <v>12386765</v>
      </c>
      <c r="F77" s="27">
        <f t="shared" si="23"/>
        <v>16878205.989</v>
      </c>
      <c r="G77" s="28">
        <f t="shared" si="24"/>
        <v>2420.3300246199537</v>
      </c>
      <c r="H77" s="27">
        <f t="shared" si="22"/>
        <v>3297.9416915471493</v>
      </c>
      <c r="J77" s="36">
        <v>39295</v>
      </c>
      <c r="K77" s="37">
        <v>1.3626</v>
      </c>
    </row>
    <row r="78" spans="1:11" x14ac:dyDescent="0.25">
      <c r="B78" t="s">
        <v>72</v>
      </c>
      <c r="C78" s="26">
        <v>96804</v>
      </c>
      <c r="D78" s="22">
        <f t="shared" si="7"/>
        <v>9680.4</v>
      </c>
      <c r="E78" s="28">
        <v>20332132</v>
      </c>
      <c r="F78" s="27">
        <f t="shared" si="23"/>
        <v>28281995.612</v>
      </c>
      <c r="G78" s="28">
        <f t="shared" si="24"/>
        <v>2100.340068592207</v>
      </c>
      <c r="H78" s="27">
        <f t="shared" si="22"/>
        <v>2921.57303541176</v>
      </c>
      <c r="J78" s="36">
        <v>39326</v>
      </c>
      <c r="K78" s="37">
        <v>1.391</v>
      </c>
    </row>
    <row r="79" spans="1:11" x14ac:dyDescent="0.25">
      <c r="B79" t="s">
        <v>73</v>
      </c>
      <c r="C79" s="26">
        <v>96834</v>
      </c>
      <c r="D79" s="22">
        <f t="shared" si="7"/>
        <v>9683.4</v>
      </c>
      <c r="E79" s="28">
        <v>19772148</v>
      </c>
      <c r="F79" s="27">
        <f t="shared" si="23"/>
        <v>28141698.248399999</v>
      </c>
      <c r="G79" s="28">
        <f t="shared" si="24"/>
        <v>2041.8600904640932</v>
      </c>
      <c r="H79" s="27">
        <f t="shared" si="22"/>
        <v>2906.1794667575437</v>
      </c>
      <c r="J79" s="36">
        <v>39356</v>
      </c>
      <c r="K79" s="37">
        <v>1.4233</v>
      </c>
    </row>
    <row r="80" spans="1:11" x14ac:dyDescent="0.25">
      <c r="B80" t="s">
        <v>74</v>
      </c>
      <c r="C80" s="26">
        <v>92555</v>
      </c>
      <c r="D80" s="22">
        <f t="shared" si="7"/>
        <v>9255.5</v>
      </c>
      <c r="E80" s="28">
        <v>18920392</v>
      </c>
      <c r="F80" s="27">
        <f t="shared" si="23"/>
        <v>27780811.573599998</v>
      </c>
      <c r="G80" s="28">
        <f t="shared" si="24"/>
        <v>2044.2322943114905</v>
      </c>
      <c r="H80" s="27">
        <f t="shared" si="22"/>
        <v>3001.546277737561</v>
      </c>
      <c r="J80" s="36">
        <v>39387</v>
      </c>
      <c r="K80" s="37">
        <v>1.4682999999999999</v>
      </c>
    </row>
    <row r="81" spans="1:11" x14ac:dyDescent="0.25">
      <c r="B81" t="s">
        <v>75</v>
      </c>
      <c r="C81" s="29">
        <v>89164</v>
      </c>
      <c r="D81" s="30">
        <f t="shared" si="7"/>
        <v>8916.4</v>
      </c>
      <c r="E81" s="31">
        <v>18074838</v>
      </c>
      <c r="F81" s="27">
        <f t="shared" si="23"/>
        <v>26315156.644200001</v>
      </c>
      <c r="G81" s="31">
        <f t="shared" si="24"/>
        <v>2027.1452604190033</v>
      </c>
      <c r="H81" s="27">
        <f t="shared" si="22"/>
        <v>2951.3207846440268</v>
      </c>
      <c r="J81" s="36">
        <v>39417</v>
      </c>
      <c r="K81" s="37">
        <v>1.4559</v>
      </c>
    </row>
    <row r="82" spans="1:11" x14ac:dyDescent="0.25">
      <c r="C82" s="26">
        <f>SUM(C76:C81)</f>
        <v>486515</v>
      </c>
      <c r="D82" s="22">
        <f>SUM(D76:D81)</f>
        <v>48651.5</v>
      </c>
      <c r="E82" s="28">
        <f>SUM(E76:E81)</f>
        <v>102476062</v>
      </c>
      <c r="F82" s="28">
        <f>SUM(F76:F81)</f>
        <v>145227649.70340002</v>
      </c>
      <c r="G82" s="28">
        <f t="shared" si="24"/>
        <v>2106.3289312765278</v>
      </c>
      <c r="H82" s="27">
        <f t="shared" si="22"/>
        <v>2985.0600639939162</v>
      </c>
    </row>
    <row r="83" spans="1:11" x14ac:dyDescent="0.25">
      <c r="G83" s="28"/>
    </row>
    <row r="84" spans="1:11" x14ac:dyDescent="0.25">
      <c r="A84">
        <v>2008</v>
      </c>
      <c r="B84" t="s">
        <v>64</v>
      </c>
      <c r="C84" s="26">
        <v>112125</v>
      </c>
      <c r="D84" s="22">
        <f t="shared" ref="D84:D145" si="25">+C84/10</f>
        <v>11212.5</v>
      </c>
      <c r="E84" s="28">
        <v>22452355</v>
      </c>
      <c r="F84" s="27">
        <f t="shared" ref="F84:F89" si="26">+E84*K84</f>
        <v>33067828.444000002</v>
      </c>
      <c r="G84" s="28">
        <f t="shared" ref="G84:G90" si="27">+E84/D84</f>
        <v>2002.4396878483835</v>
      </c>
      <c r="H84" s="27">
        <f t="shared" si="22"/>
        <v>2949.1931722630993</v>
      </c>
      <c r="J84" s="36">
        <v>39448</v>
      </c>
      <c r="K84" s="37">
        <v>1.4728000000000001</v>
      </c>
    </row>
    <row r="85" spans="1:11" x14ac:dyDescent="0.25">
      <c r="B85" t="s">
        <v>65</v>
      </c>
      <c r="C85" s="26">
        <v>87609</v>
      </c>
      <c r="D85" s="22">
        <f t="shared" si="25"/>
        <v>8760.9</v>
      </c>
      <c r="E85" s="28">
        <v>17663252</v>
      </c>
      <c r="F85" s="27">
        <f t="shared" si="26"/>
        <v>26069193.626800001</v>
      </c>
      <c r="G85" s="28">
        <f t="shared" si="27"/>
        <v>2016.1458297663482</v>
      </c>
      <c r="H85" s="27">
        <f t="shared" si="22"/>
        <v>2975.6296301521534</v>
      </c>
      <c r="J85" s="36">
        <v>39479</v>
      </c>
      <c r="K85" s="37">
        <v>1.4759</v>
      </c>
    </row>
    <row r="86" spans="1:11" x14ac:dyDescent="0.25">
      <c r="B86" t="s">
        <v>66</v>
      </c>
      <c r="C86" s="26">
        <v>69033</v>
      </c>
      <c r="D86" s="22">
        <f t="shared" si="25"/>
        <v>6903.3</v>
      </c>
      <c r="E86" s="28">
        <v>13910150</v>
      </c>
      <c r="F86" s="27">
        <f t="shared" si="26"/>
        <v>21588552.800000001</v>
      </c>
      <c r="G86" s="28">
        <f t="shared" si="27"/>
        <v>2015.0000724291281</v>
      </c>
      <c r="H86" s="27">
        <f t="shared" si="22"/>
        <v>3127.280112410007</v>
      </c>
      <c r="J86" s="36">
        <v>39508</v>
      </c>
      <c r="K86" s="37">
        <v>1.552</v>
      </c>
    </row>
    <row r="87" spans="1:11" x14ac:dyDescent="0.25">
      <c r="B87" t="s">
        <v>67</v>
      </c>
      <c r="C87" s="26">
        <v>87625</v>
      </c>
      <c r="D87" s="22">
        <f t="shared" si="25"/>
        <v>8762.5</v>
      </c>
      <c r="E87" s="28">
        <v>18870830</v>
      </c>
      <c r="F87" s="27">
        <f t="shared" si="26"/>
        <v>29729105.581999999</v>
      </c>
      <c r="G87" s="28">
        <f t="shared" si="27"/>
        <v>2153.5897289586305</v>
      </c>
      <c r="H87" s="27">
        <f t="shared" si="22"/>
        <v>3392.7652590014263</v>
      </c>
      <c r="J87" s="36">
        <v>39539</v>
      </c>
      <c r="K87" s="37">
        <v>1.5753999999999999</v>
      </c>
    </row>
    <row r="88" spans="1:11" x14ac:dyDescent="0.25">
      <c r="B88" t="s">
        <v>68</v>
      </c>
      <c r="C88" s="26">
        <v>66891</v>
      </c>
      <c r="D88" s="22">
        <f t="shared" si="25"/>
        <v>6689.1</v>
      </c>
      <c r="E88" s="28">
        <v>14407317</v>
      </c>
      <c r="F88" s="27">
        <f t="shared" si="26"/>
        <v>22409140.8618</v>
      </c>
      <c r="G88" s="28">
        <f t="shared" si="27"/>
        <v>2153.849845270664</v>
      </c>
      <c r="H88" s="27">
        <f t="shared" si="22"/>
        <v>3350.0980493339907</v>
      </c>
      <c r="J88" s="36">
        <v>39569</v>
      </c>
      <c r="K88" s="37">
        <v>1.5553999999999999</v>
      </c>
    </row>
    <row r="89" spans="1:11" x14ac:dyDescent="0.25">
      <c r="B89" t="s">
        <v>69</v>
      </c>
      <c r="C89" s="29">
        <v>55166</v>
      </c>
      <c r="D89" s="30">
        <f t="shared" si="25"/>
        <v>5516.6</v>
      </c>
      <c r="E89" s="31">
        <v>12839449</v>
      </c>
      <c r="F89" s="27">
        <f t="shared" si="26"/>
        <v>19980750.533800002</v>
      </c>
      <c r="G89" s="31">
        <f t="shared" si="27"/>
        <v>2327.4206939056662</v>
      </c>
      <c r="H89" s="27">
        <f t="shared" si="22"/>
        <v>3621.9320838559984</v>
      </c>
      <c r="J89" s="36">
        <v>39600</v>
      </c>
      <c r="K89" s="37">
        <v>1.5562</v>
      </c>
    </row>
    <row r="90" spans="1:11" x14ac:dyDescent="0.25">
      <c r="C90" s="26">
        <f>SUM(C84:C89)</f>
        <v>478449</v>
      </c>
      <c r="D90" s="22">
        <f>SUM(D84:D89)</f>
        <v>47844.899999999994</v>
      </c>
      <c r="E90" s="28">
        <f>SUM(E84:E89)</f>
        <v>100143353</v>
      </c>
      <c r="F90" s="27">
        <f>SUM(F84:F89)</f>
        <v>152844571.8484</v>
      </c>
      <c r="G90" s="28">
        <f t="shared" si="27"/>
        <v>2093.0831290273363</v>
      </c>
      <c r="H90" s="27">
        <f t="shared" si="22"/>
        <v>3194.584414397355</v>
      </c>
    </row>
    <row r="91" spans="1:11" x14ac:dyDescent="0.25">
      <c r="G91" s="28"/>
    </row>
    <row r="92" spans="1:11" x14ac:dyDescent="0.25">
      <c r="B92" t="s">
        <v>70</v>
      </c>
      <c r="C92" s="26">
        <v>48570</v>
      </c>
      <c r="D92" s="22">
        <f t="shared" si="25"/>
        <v>4857</v>
      </c>
      <c r="E92" s="28">
        <v>11172385</v>
      </c>
      <c r="F92" s="27">
        <f t="shared" ref="F92:F97" si="28">+E92*K92</f>
        <v>17606561.521500003</v>
      </c>
      <c r="G92" s="28">
        <f t="shared" ref="G92:G98" si="29">+E92/D92</f>
        <v>2300.2645666049002</v>
      </c>
      <c r="H92" s="27">
        <f t="shared" si="22"/>
        <v>3624.9869305126626</v>
      </c>
      <c r="J92" s="36">
        <v>39630</v>
      </c>
      <c r="K92" s="37">
        <v>1.5759000000000001</v>
      </c>
    </row>
    <row r="93" spans="1:11" x14ac:dyDescent="0.25">
      <c r="B93" t="s">
        <v>71</v>
      </c>
      <c r="C93" s="26">
        <v>49248</v>
      </c>
      <c r="D93" s="22">
        <f t="shared" si="25"/>
        <v>4924.8</v>
      </c>
      <c r="E93" s="28">
        <v>11721750</v>
      </c>
      <c r="F93" s="27">
        <f t="shared" si="28"/>
        <v>17529877.125</v>
      </c>
      <c r="G93" s="28">
        <f t="shared" si="29"/>
        <v>2380.1474171539962</v>
      </c>
      <c r="H93" s="27">
        <f t="shared" si="22"/>
        <v>3559.5104623538009</v>
      </c>
      <c r="J93" s="36">
        <v>39661</v>
      </c>
      <c r="K93" s="37">
        <v>1.4955000000000001</v>
      </c>
    </row>
    <row r="94" spans="1:11" x14ac:dyDescent="0.25">
      <c r="B94" t="s">
        <v>72</v>
      </c>
      <c r="C94" s="26">
        <v>71533</v>
      </c>
      <c r="D94" s="22">
        <f t="shared" si="25"/>
        <v>7153.3</v>
      </c>
      <c r="E94" s="28">
        <v>19158687</v>
      </c>
      <c r="F94" s="27">
        <f t="shared" si="28"/>
        <v>27477388.895399999</v>
      </c>
      <c r="G94" s="28">
        <f t="shared" si="29"/>
        <v>2678.3005046621838</v>
      </c>
      <c r="H94" s="27">
        <f t="shared" si="22"/>
        <v>3841.218583786504</v>
      </c>
      <c r="J94" s="36">
        <v>39692</v>
      </c>
      <c r="K94" s="37">
        <v>1.4341999999999999</v>
      </c>
    </row>
    <row r="95" spans="1:11" x14ac:dyDescent="0.25">
      <c r="B95" t="s">
        <v>73</v>
      </c>
      <c r="C95" s="26">
        <v>75496</v>
      </c>
      <c r="D95" s="22">
        <f t="shared" si="25"/>
        <v>7549.6</v>
      </c>
      <c r="E95" s="28">
        <v>21044157</v>
      </c>
      <c r="F95" s="27">
        <f t="shared" si="28"/>
        <v>27917178.676199999</v>
      </c>
      <c r="G95" s="28">
        <f t="shared" si="29"/>
        <v>2787.4532425558968</v>
      </c>
      <c r="H95" s="27">
        <f t="shared" si="22"/>
        <v>3697.8354715746527</v>
      </c>
      <c r="J95" s="36">
        <v>39722</v>
      </c>
      <c r="K95" s="37">
        <v>1.3266</v>
      </c>
    </row>
    <row r="96" spans="1:11" x14ac:dyDescent="0.25">
      <c r="B96" t="s">
        <v>74</v>
      </c>
      <c r="C96" s="26">
        <v>73962</v>
      </c>
      <c r="D96" s="22">
        <f t="shared" si="25"/>
        <v>7396.2</v>
      </c>
      <c r="E96" s="28">
        <v>23647291</v>
      </c>
      <c r="F96" s="27">
        <f t="shared" si="28"/>
        <v>30136107.650399998</v>
      </c>
      <c r="G96" s="28">
        <f t="shared" si="29"/>
        <v>3197.2216814039643</v>
      </c>
      <c r="H96" s="27">
        <f t="shared" si="22"/>
        <v>4074.539310781212</v>
      </c>
      <c r="J96" s="36">
        <v>39753</v>
      </c>
      <c r="K96" s="37">
        <v>1.2744</v>
      </c>
    </row>
    <row r="97" spans="1:11" x14ac:dyDescent="0.25">
      <c r="B97" t="s">
        <v>75</v>
      </c>
      <c r="C97" s="29">
        <v>50202</v>
      </c>
      <c r="D97" s="30">
        <f t="shared" si="25"/>
        <v>5020.2</v>
      </c>
      <c r="E97" s="31">
        <v>15502944</v>
      </c>
      <c r="F97" s="27">
        <f t="shared" si="28"/>
        <v>20946027.6384</v>
      </c>
      <c r="G97" s="31">
        <f t="shared" si="29"/>
        <v>3088.1128241902716</v>
      </c>
      <c r="H97" s="27">
        <f t="shared" si="22"/>
        <v>4172.3492367634753</v>
      </c>
      <c r="J97" s="36">
        <v>39783</v>
      </c>
      <c r="K97" s="37">
        <v>1.3511</v>
      </c>
    </row>
    <row r="98" spans="1:11" x14ac:dyDescent="0.25">
      <c r="C98" s="26">
        <f>SUM(C92:C97)</f>
        <v>369011</v>
      </c>
      <c r="D98" s="22">
        <f>SUM(D92:D97)</f>
        <v>36901.1</v>
      </c>
      <c r="E98" s="28">
        <f>SUM(E92:E97)</f>
        <v>102247214</v>
      </c>
      <c r="F98" s="28">
        <f>SUM(F92:F97)</f>
        <v>141613141.50690001</v>
      </c>
      <c r="G98" s="28">
        <f t="shared" si="29"/>
        <v>2770.8446089682966</v>
      </c>
      <c r="H98" s="27">
        <f t="shared" si="22"/>
        <v>3837.6401111863879</v>
      </c>
    </row>
    <row r="99" spans="1:11" x14ac:dyDescent="0.25">
      <c r="G99" s="28"/>
    </row>
    <row r="100" spans="1:11" x14ac:dyDescent="0.25">
      <c r="A100">
        <v>2009</v>
      </c>
      <c r="B100" t="s">
        <v>64</v>
      </c>
      <c r="C100" s="26">
        <v>53415</v>
      </c>
      <c r="D100" s="22">
        <f t="shared" si="25"/>
        <v>5341.5</v>
      </c>
      <c r="E100" s="28">
        <v>15723358</v>
      </c>
      <c r="F100" s="27">
        <f t="shared" ref="F100:F105" si="30">+E100*K100</f>
        <v>20824015.335200001</v>
      </c>
      <c r="G100" s="28">
        <f t="shared" ref="G100:G106" si="31">+E100/D100</f>
        <v>2943.6222035008891</v>
      </c>
      <c r="H100" s="27">
        <f t="shared" si="22"/>
        <v>3898.5332463165778</v>
      </c>
      <c r="J100" s="36">
        <v>39814</v>
      </c>
      <c r="K100" s="37">
        <v>1.3244</v>
      </c>
    </row>
    <row r="101" spans="1:11" x14ac:dyDescent="0.25">
      <c r="B101" t="s">
        <v>65</v>
      </c>
      <c r="C101" s="26">
        <v>44021</v>
      </c>
      <c r="D101" s="22">
        <f t="shared" si="25"/>
        <v>4402.1000000000004</v>
      </c>
      <c r="E101" s="28">
        <v>13983291</v>
      </c>
      <c r="F101" s="27">
        <f t="shared" si="30"/>
        <v>17894417.492699999</v>
      </c>
      <c r="G101" s="28">
        <f t="shared" si="31"/>
        <v>3176.5046227936664</v>
      </c>
      <c r="H101" s="27">
        <f t="shared" si="22"/>
        <v>4064.9729657890548</v>
      </c>
      <c r="J101" s="36">
        <v>39845</v>
      </c>
      <c r="K101" s="37">
        <v>1.2797000000000001</v>
      </c>
    </row>
    <row r="102" spans="1:11" x14ac:dyDescent="0.25">
      <c r="B102" t="s">
        <v>66</v>
      </c>
      <c r="C102" s="26">
        <v>35572</v>
      </c>
      <c r="D102" s="22">
        <f t="shared" si="25"/>
        <v>3557.2</v>
      </c>
      <c r="E102" s="28">
        <v>11411840</v>
      </c>
      <c r="F102" s="27">
        <f t="shared" si="30"/>
        <v>14892451.199999999</v>
      </c>
      <c r="G102" s="28">
        <f t="shared" si="31"/>
        <v>3208.0962554818398</v>
      </c>
      <c r="H102" s="27">
        <f t="shared" si="22"/>
        <v>4186.5656134038009</v>
      </c>
      <c r="J102" s="36">
        <v>39873</v>
      </c>
      <c r="K102" s="37">
        <v>1.3049999999999999</v>
      </c>
    </row>
    <row r="103" spans="1:11" x14ac:dyDescent="0.25">
      <c r="B103" t="s">
        <v>67</v>
      </c>
      <c r="C103" s="26">
        <v>31876</v>
      </c>
      <c r="D103" s="22">
        <f t="shared" si="25"/>
        <v>3187.6</v>
      </c>
      <c r="E103" s="28">
        <v>10011757</v>
      </c>
      <c r="F103" s="27">
        <f t="shared" si="30"/>
        <v>13214518.064300001</v>
      </c>
      <c r="G103" s="28">
        <f t="shared" si="31"/>
        <v>3140.844836240432</v>
      </c>
      <c r="H103" s="27">
        <f t="shared" si="22"/>
        <v>4145.6010993537457</v>
      </c>
      <c r="J103" s="36">
        <v>39904</v>
      </c>
      <c r="K103" s="37">
        <v>1.3199000000000001</v>
      </c>
    </row>
    <row r="104" spans="1:11" x14ac:dyDescent="0.25">
      <c r="B104" t="s">
        <v>68</v>
      </c>
      <c r="C104" s="26">
        <v>38379</v>
      </c>
      <c r="D104" s="22">
        <f t="shared" si="25"/>
        <v>3837.9</v>
      </c>
      <c r="E104" s="28">
        <v>12665304</v>
      </c>
      <c r="F104" s="27">
        <f t="shared" si="30"/>
        <v>17283073.838399999</v>
      </c>
      <c r="G104" s="28">
        <f t="shared" si="31"/>
        <v>3300.0609708434299</v>
      </c>
      <c r="H104" s="27">
        <f t="shared" si="22"/>
        <v>4503.263200812944</v>
      </c>
      <c r="J104" s="36">
        <v>39934</v>
      </c>
      <c r="K104" s="37">
        <v>1.3646</v>
      </c>
    </row>
    <row r="105" spans="1:11" x14ac:dyDescent="0.25">
      <c r="B105" t="s">
        <v>69</v>
      </c>
      <c r="C105" s="29">
        <v>30685</v>
      </c>
      <c r="D105" s="30">
        <f t="shared" si="25"/>
        <v>3068.5</v>
      </c>
      <c r="E105" s="31">
        <v>9677873</v>
      </c>
      <c r="F105" s="27">
        <f t="shared" si="30"/>
        <v>13562571.222200001</v>
      </c>
      <c r="G105" s="31">
        <f t="shared" si="31"/>
        <v>3153.9426429851719</v>
      </c>
      <c r="H105" s="27">
        <f t="shared" si="22"/>
        <v>4419.9352198794204</v>
      </c>
      <c r="J105" s="36">
        <v>39965</v>
      </c>
      <c r="K105" s="37">
        <v>1.4014</v>
      </c>
    </row>
    <row r="106" spans="1:11" x14ac:dyDescent="0.25">
      <c r="C106" s="26">
        <f>SUM(C100:C105)</f>
        <v>233948</v>
      </c>
      <c r="D106" s="22">
        <f>SUM(D100:D105)</f>
        <v>23394.799999999999</v>
      </c>
      <c r="E106" s="28">
        <f>SUM(E100:E105)</f>
        <v>73473423</v>
      </c>
      <c r="F106" s="28">
        <f>SUM(F100:F105)</f>
        <v>97671047.152799994</v>
      </c>
      <c r="G106" s="28">
        <f t="shared" si="31"/>
        <v>3140.5877801904699</v>
      </c>
      <c r="H106" s="27">
        <f t="shared" si="22"/>
        <v>4174.904130524732</v>
      </c>
    </row>
    <row r="107" spans="1:11" x14ac:dyDescent="0.25">
      <c r="G107" s="28"/>
    </row>
    <row r="108" spans="1:11" x14ac:dyDescent="0.25">
      <c r="B108" t="s">
        <v>70</v>
      </c>
      <c r="C108" s="26">
        <v>22176</v>
      </c>
      <c r="D108" s="22">
        <f t="shared" si="25"/>
        <v>2217.6</v>
      </c>
      <c r="E108" s="28">
        <v>6901170</v>
      </c>
      <c r="F108" s="27">
        <f t="shared" ref="F108:F113" si="32">+E108*K108</f>
        <v>9725128.7640000004</v>
      </c>
      <c r="G108" s="28">
        <f t="shared" ref="G108:G114" si="33">+E108/D108</f>
        <v>3111.9994588744589</v>
      </c>
      <c r="H108" s="27">
        <f t="shared" si="22"/>
        <v>4385.4296374458881</v>
      </c>
      <c r="J108" s="36">
        <v>39995</v>
      </c>
      <c r="K108" s="37">
        <v>1.4092</v>
      </c>
    </row>
    <row r="109" spans="1:11" x14ac:dyDescent="0.25">
      <c r="B109" t="s">
        <v>71</v>
      </c>
      <c r="C109" s="26">
        <v>39578</v>
      </c>
      <c r="D109" s="22">
        <f t="shared" si="25"/>
        <v>3957.8</v>
      </c>
      <c r="E109" s="28">
        <v>11556538</v>
      </c>
      <c r="F109" s="27">
        <f t="shared" si="32"/>
        <v>16486557.110800002</v>
      </c>
      <c r="G109" s="28">
        <f t="shared" si="33"/>
        <v>2919.9398655818886</v>
      </c>
      <c r="H109" s="27">
        <f t="shared" si="22"/>
        <v>4165.5862122391227</v>
      </c>
      <c r="J109" s="36">
        <v>40026</v>
      </c>
      <c r="K109" s="37">
        <v>1.4266000000000001</v>
      </c>
    </row>
    <row r="110" spans="1:11" x14ac:dyDescent="0.25">
      <c r="B110" t="s">
        <v>72</v>
      </c>
      <c r="C110" s="26">
        <v>53826</v>
      </c>
      <c r="D110" s="22">
        <f t="shared" si="25"/>
        <v>5382.6</v>
      </c>
      <c r="E110" s="28">
        <v>16440976</v>
      </c>
      <c r="F110" s="27">
        <f t="shared" si="32"/>
        <v>23962722.52</v>
      </c>
      <c r="G110" s="28">
        <f t="shared" si="33"/>
        <v>3054.4673577824842</v>
      </c>
      <c r="H110" s="27">
        <f t="shared" si="22"/>
        <v>4451.8861739679705</v>
      </c>
      <c r="J110" s="36">
        <v>40057</v>
      </c>
      <c r="K110" s="37">
        <v>1.4575</v>
      </c>
    </row>
    <row r="111" spans="1:11" x14ac:dyDescent="0.25">
      <c r="B111" t="s">
        <v>73</v>
      </c>
      <c r="C111" s="26">
        <v>54707</v>
      </c>
      <c r="D111" s="22">
        <f t="shared" si="25"/>
        <v>5470.7</v>
      </c>
      <c r="E111" s="28">
        <v>14835501</v>
      </c>
      <c r="F111" s="27">
        <f t="shared" si="32"/>
        <v>21987696.032099999</v>
      </c>
      <c r="G111" s="28">
        <f t="shared" si="33"/>
        <v>2711.810371616064</v>
      </c>
      <c r="H111" s="27">
        <f t="shared" si="22"/>
        <v>4019.174151772168</v>
      </c>
      <c r="J111" s="36">
        <v>40087</v>
      </c>
      <c r="K111" s="37">
        <v>1.4821</v>
      </c>
    </row>
    <row r="112" spans="1:11" x14ac:dyDescent="0.25">
      <c r="B112" t="s">
        <v>74</v>
      </c>
      <c r="C112" s="26">
        <v>44836</v>
      </c>
      <c r="D112" s="22">
        <f t="shared" si="25"/>
        <v>4483.6000000000004</v>
      </c>
      <c r="E112" s="28">
        <v>11914581</v>
      </c>
      <c r="F112" s="27">
        <f t="shared" si="32"/>
        <v>17762257.354799997</v>
      </c>
      <c r="G112" s="28">
        <f t="shared" si="33"/>
        <v>2657.3693014541882</v>
      </c>
      <c r="H112" s="27">
        <f t="shared" si="22"/>
        <v>3961.6061546079036</v>
      </c>
      <c r="J112" s="36">
        <v>40118</v>
      </c>
      <c r="K112" s="37">
        <v>1.4907999999999999</v>
      </c>
    </row>
    <row r="113" spans="1:11" x14ac:dyDescent="0.25">
      <c r="B113" t="s">
        <v>75</v>
      </c>
      <c r="C113" s="29">
        <v>42480</v>
      </c>
      <c r="D113" s="30">
        <f t="shared" si="25"/>
        <v>4248</v>
      </c>
      <c r="E113" s="31">
        <v>10914115</v>
      </c>
      <c r="F113" s="27">
        <f t="shared" si="32"/>
        <v>15911688.2585</v>
      </c>
      <c r="G113" s="31">
        <f t="shared" si="33"/>
        <v>2569.2361111111113</v>
      </c>
      <c r="H113" s="27">
        <f t="shared" si="22"/>
        <v>3745.6893263888892</v>
      </c>
      <c r="J113" s="36">
        <v>40148</v>
      </c>
      <c r="K113" s="37">
        <v>1.4579</v>
      </c>
    </row>
    <row r="114" spans="1:11" x14ac:dyDescent="0.25">
      <c r="C114" s="26">
        <f>SUM(C108:C113)</f>
        <v>257603</v>
      </c>
      <c r="D114" s="22">
        <f>SUM(D108:D113)</f>
        <v>25760.300000000003</v>
      </c>
      <c r="E114" s="28">
        <f>SUM(E108:E113)</f>
        <v>72562881</v>
      </c>
      <c r="F114" s="27">
        <f>SUM(F108:F113)</f>
        <v>105836050.0402</v>
      </c>
      <c r="G114" s="28">
        <f t="shared" si="33"/>
        <v>2816.8492214764578</v>
      </c>
      <c r="H114" s="27">
        <f t="shared" si="22"/>
        <v>4108.494467851694</v>
      </c>
    </row>
    <row r="115" spans="1:11" x14ac:dyDescent="0.25">
      <c r="G115" s="28"/>
    </row>
    <row r="116" spans="1:11" x14ac:dyDescent="0.25">
      <c r="A116">
        <v>2010</v>
      </c>
      <c r="B116" t="s">
        <v>64</v>
      </c>
      <c r="C116" s="26">
        <v>52109.62</v>
      </c>
      <c r="D116" s="22">
        <f t="shared" si="25"/>
        <v>5210.9620000000004</v>
      </c>
      <c r="E116" s="28">
        <v>13754700</v>
      </c>
      <c r="F116" s="27">
        <f t="shared" ref="F116:F121" si="34">+E116*K116</f>
        <v>19622455.02</v>
      </c>
      <c r="G116" s="28">
        <f t="shared" ref="G116:G122" si="35">+E116/D116</f>
        <v>2639.5701983626054</v>
      </c>
      <c r="H116" s="27">
        <f t="shared" si="22"/>
        <v>3765.6108449840926</v>
      </c>
      <c r="J116" s="36">
        <v>40179</v>
      </c>
      <c r="K116" s="37">
        <v>1.4266000000000001</v>
      </c>
    </row>
    <row r="117" spans="1:11" x14ac:dyDescent="0.25">
      <c r="B117" t="s">
        <v>65</v>
      </c>
      <c r="C117" s="26">
        <v>47929.46</v>
      </c>
      <c r="D117" s="22">
        <f t="shared" si="25"/>
        <v>4792.9459999999999</v>
      </c>
      <c r="E117" s="28">
        <v>12257242</v>
      </c>
      <c r="F117" s="27">
        <f t="shared" si="34"/>
        <v>16767907.056000002</v>
      </c>
      <c r="G117" s="28">
        <f t="shared" si="35"/>
        <v>2557.3503227451342</v>
      </c>
      <c r="H117" s="27">
        <f t="shared" si="22"/>
        <v>3498.4552415153439</v>
      </c>
      <c r="J117" s="36">
        <v>40210</v>
      </c>
      <c r="K117" s="37">
        <v>1.3680000000000001</v>
      </c>
    </row>
    <row r="118" spans="1:11" x14ac:dyDescent="0.25">
      <c r="B118" t="s">
        <v>66</v>
      </c>
      <c r="C118" s="26">
        <v>55184.4</v>
      </c>
      <c r="D118" s="22">
        <f t="shared" si="25"/>
        <v>5518.4400000000005</v>
      </c>
      <c r="E118" s="28">
        <v>14170778</v>
      </c>
      <c r="F118" s="27">
        <f t="shared" si="34"/>
        <v>19229745.745999999</v>
      </c>
      <c r="G118" s="28">
        <f t="shared" si="35"/>
        <v>2567.8956371728241</v>
      </c>
      <c r="H118" s="27">
        <f t="shared" si="22"/>
        <v>3484.6343796435222</v>
      </c>
      <c r="J118" s="36">
        <v>40238</v>
      </c>
      <c r="K118" s="37">
        <v>1.357</v>
      </c>
    </row>
    <row r="119" spans="1:11" x14ac:dyDescent="0.25">
      <c r="B119" t="s">
        <v>67</v>
      </c>
      <c r="C119" s="26">
        <v>42640.86</v>
      </c>
      <c r="D119" s="22">
        <f t="shared" si="25"/>
        <v>4264.0860000000002</v>
      </c>
      <c r="E119" s="28">
        <v>11777873</v>
      </c>
      <c r="F119" s="27">
        <f t="shared" si="34"/>
        <v>15802372.204099998</v>
      </c>
      <c r="G119" s="28">
        <f t="shared" si="35"/>
        <v>2762.1096291209883</v>
      </c>
      <c r="H119" s="27">
        <f t="shared" si="22"/>
        <v>3705.9224893916298</v>
      </c>
      <c r="J119" s="36">
        <v>40269</v>
      </c>
      <c r="K119" s="37">
        <v>1.3416999999999999</v>
      </c>
    </row>
    <row r="120" spans="1:11" x14ac:dyDescent="0.25">
      <c r="B120" t="s">
        <v>68</v>
      </c>
      <c r="C120" s="26">
        <v>47360.78</v>
      </c>
      <c r="D120" s="22">
        <f t="shared" si="25"/>
        <v>4736.0779999999995</v>
      </c>
      <c r="E120" s="28">
        <v>13153606</v>
      </c>
      <c r="F120" s="27">
        <f t="shared" si="34"/>
        <v>16524875.217799999</v>
      </c>
      <c r="G120" s="28">
        <f t="shared" si="35"/>
        <v>2777.3203904158677</v>
      </c>
      <c r="H120" s="27">
        <f t="shared" si="22"/>
        <v>3489.1476064794542</v>
      </c>
      <c r="J120" s="36">
        <v>40299</v>
      </c>
      <c r="K120" s="37">
        <v>1.2563</v>
      </c>
    </row>
    <row r="121" spans="1:11" x14ac:dyDescent="0.25">
      <c r="B121" t="s">
        <v>69</v>
      </c>
      <c r="C121" s="29">
        <v>42059.78</v>
      </c>
      <c r="D121" s="30">
        <f t="shared" si="25"/>
        <v>4205.9780000000001</v>
      </c>
      <c r="E121" s="31">
        <v>12185429</v>
      </c>
      <c r="F121" s="27">
        <f t="shared" si="34"/>
        <v>14894249.866699999</v>
      </c>
      <c r="G121" s="31">
        <f t="shared" si="35"/>
        <v>2897.1689818634336</v>
      </c>
      <c r="H121" s="27">
        <f t="shared" si="22"/>
        <v>3541.2096465316745</v>
      </c>
      <c r="J121" s="36">
        <v>40330</v>
      </c>
      <c r="K121" s="37">
        <v>1.2222999999999999</v>
      </c>
    </row>
    <row r="122" spans="1:11" x14ac:dyDescent="0.25">
      <c r="C122" s="26">
        <f>SUM(C116:C121)</f>
        <v>287284.90000000002</v>
      </c>
      <c r="D122" s="22">
        <f>SUM(D116:D121)</f>
        <v>28728.49</v>
      </c>
      <c r="E122" s="28">
        <f>SUM(E116:E121)</f>
        <v>77299628</v>
      </c>
      <c r="F122" s="28">
        <f>SUM(F116:F121)</f>
        <v>102841605.11059999</v>
      </c>
      <c r="G122" s="28">
        <f t="shared" si="35"/>
        <v>2690.6958214650335</v>
      </c>
      <c r="H122" s="27">
        <f t="shared" si="22"/>
        <v>3579.7776044129014</v>
      </c>
    </row>
    <row r="123" spans="1:11" x14ac:dyDescent="0.25">
      <c r="G123" s="28"/>
    </row>
    <row r="124" spans="1:11" x14ac:dyDescent="0.25">
      <c r="B124" t="s">
        <v>70</v>
      </c>
      <c r="C124" s="26">
        <v>35643.800000000003</v>
      </c>
      <c r="D124" s="22">
        <f t="shared" si="25"/>
        <v>3564.38</v>
      </c>
      <c r="E124" s="28">
        <v>10516130</v>
      </c>
      <c r="F124" s="27">
        <f t="shared" ref="F124:F129" si="36">+E124*K124</f>
        <v>13472214.142999999</v>
      </c>
      <c r="G124" s="28">
        <f t="shared" ref="G124:G130" si="37">+E124/D124</f>
        <v>2950.3391894242477</v>
      </c>
      <c r="H124" s="27">
        <f t="shared" si="22"/>
        <v>3779.6795355714034</v>
      </c>
      <c r="J124" s="36">
        <v>40360</v>
      </c>
      <c r="K124" s="37">
        <v>1.2810999999999999</v>
      </c>
    </row>
    <row r="125" spans="1:11" x14ac:dyDescent="0.25">
      <c r="B125" t="s">
        <v>71</v>
      </c>
      <c r="C125" s="26">
        <v>36316.660000000003</v>
      </c>
      <c r="D125" s="22">
        <f t="shared" si="25"/>
        <v>3631.6660000000002</v>
      </c>
      <c r="E125" s="28">
        <v>10637986</v>
      </c>
      <c r="F125" s="27">
        <f t="shared" si="36"/>
        <v>13726193.3358</v>
      </c>
      <c r="G125" s="28">
        <f t="shared" si="37"/>
        <v>2929.2302761322212</v>
      </c>
      <c r="H125" s="27">
        <f t="shared" si="22"/>
        <v>3779.5858252934049</v>
      </c>
      <c r="J125" s="36">
        <v>40391</v>
      </c>
      <c r="K125" s="37">
        <v>1.2903</v>
      </c>
    </row>
    <row r="126" spans="1:11" x14ac:dyDescent="0.25">
      <c r="B126" t="s">
        <v>72</v>
      </c>
      <c r="C126" s="26">
        <v>46279.63</v>
      </c>
      <c r="D126" s="22">
        <f t="shared" si="25"/>
        <v>4627.9629999999997</v>
      </c>
      <c r="E126" s="28">
        <v>13561198</v>
      </c>
      <c r="F126" s="27">
        <f t="shared" si="36"/>
        <v>17769237.739399999</v>
      </c>
      <c r="G126" s="28">
        <f t="shared" si="37"/>
        <v>2930.2736430693158</v>
      </c>
      <c r="H126" s="27">
        <f t="shared" si="22"/>
        <v>3839.5375545137244</v>
      </c>
      <c r="J126" s="36">
        <v>40422</v>
      </c>
      <c r="K126" s="37">
        <v>1.3103</v>
      </c>
    </row>
    <row r="127" spans="1:11" x14ac:dyDescent="0.25">
      <c r="B127" t="s">
        <v>73</v>
      </c>
      <c r="C127" s="26">
        <v>56376.73</v>
      </c>
      <c r="D127" s="22">
        <f t="shared" si="25"/>
        <v>5637.6730000000007</v>
      </c>
      <c r="E127" s="28">
        <v>16119710</v>
      </c>
      <c r="F127" s="27">
        <f t="shared" si="36"/>
        <v>22408008.870999999</v>
      </c>
      <c r="G127" s="28">
        <f t="shared" si="37"/>
        <v>2859.2843181929848</v>
      </c>
      <c r="H127" s="27">
        <f t="shared" si="22"/>
        <v>3974.6911307200676</v>
      </c>
      <c r="J127" s="36">
        <v>40452</v>
      </c>
      <c r="K127" s="37">
        <v>1.3900999999999999</v>
      </c>
    </row>
    <row r="128" spans="1:11" x14ac:dyDescent="0.25">
      <c r="B128" t="s">
        <v>74</v>
      </c>
      <c r="C128" s="26">
        <v>55403.93</v>
      </c>
      <c r="D128" s="22">
        <f t="shared" si="25"/>
        <v>5540.393</v>
      </c>
      <c r="E128" s="28">
        <v>14806349</v>
      </c>
      <c r="F128" s="27">
        <f t="shared" si="36"/>
        <v>20216588.924599998</v>
      </c>
      <c r="G128" s="28">
        <f t="shared" si="37"/>
        <v>2672.4365942993572</v>
      </c>
      <c r="H128" s="27">
        <f t="shared" si="22"/>
        <v>3648.9449258563423</v>
      </c>
      <c r="J128" s="36">
        <v>40483</v>
      </c>
      <c r="K128" s="37">
        <v>1.3653999999999999</v>
      </c>
    </row>
    <row r="129" spans="1:11" x14ac:dyDescent="0.25">
      <c r="B129" t="s">
        <v>75</v>
      </c>
      <c r="C129" s="29">
        <v>45710.58</v>
      </c>
      <c r="D129" s="30">
        <f t="shared" si="25"/>
        <v>4571.058</v>
      </c>
      <c r="E129" s="31">
        <v>12749988</v>
      </c>
      <c r="F129" s="27">
        <f t="shared" si="36"/>
        <v>16856759.134800002</v>
      </c>
      <c r="G129" s="31">
        <f t="shared" si="37"/>
        <v>2789.2859814948752</v>
      </c>
      <c r="H129" s="27">
        <f t="shared" si="22"/>
        <v>3687.7149961343744</v>
      </c>
      <c r="J129" s="36">
        <v>40513</v>
      </c>
      <c r="K129" s="37">
        <v>1.3221000000000001</v>
      </c>
    </row>
    <row r="130" spans="1:11" x14ac:dyDescent="0.25">
      <c r="C130" s="26">
        <f>SUM(C124:C129)</f>
        <v>275731.33</v>
      </c>
      <c r="D130" s="22">
        <f>SUM(D124:D129)</f>
        <v>27573.133000000002</v>
      </c>
      <c r="E130" s="28">
        <f>SUM(E124:E129)</f>
        <v>78391361</v>
      </c>
      <c r="F130" s="27">
        <f>SUM(F124:F129)</f>
        <v>104449002.1486</v>
      </c>
      <c r="G130" s="28">
        <f t="shared" si="37"/>
        <v>2843.0342319097358</v>
      </c>
      <c r="H130" s="27">
        <f t="shared" si="22"/>
        <v>3788.0716039269091</v>
      </c>
    </row>
    <row r="131" spans="1:11" x14ac:dyDescent="0.25">
      <c r="G131" s="28"/>
    </row>
    <row r="132" spans="1:11" x14ac:dyDescent="0.25">
      <c r="A132">
        <v>2011</v>
      </c>
      <c r="B132" t="s">
        <v>64</v>
      </c>
      <c r="C132" s="26">
        <v>47403.89</v>
      </c>
      <c r="D132" s="22">
        <f t="shared" si="25"/>
        <v>4740.3890000000001</v>
      </c>
      <c r="E132" s="28">
        <v>13054251</v>
      </c>
      <c r="F132" s="27">
        <f t="shared" ref="F132:F137" si="38">+E132*K132</f>
        <v>17454839.0121</v>
      </c>
      <c r="G132" s="28">
        <f t="shared" ref="G132:G138" si="39">+E132/D132</f>
        <v>2753.8353919899823</v>
      </c>
      <c r="H132" s="27">
        <f t="shared" si="22"/>
        <v>3682.1533026298052</v>
      </c>
      <c r="J132" s="36">
        <v>40544</v>
      </c>
      <c r="K132" s="37">
        <v>1.3371</v>
      </c>
    </row>
    <row r="133" spans="1:11" x14ac:dyDescent="0.25">
      <c r="B133" t="s">
        <v>65</v>
      </c>
      <c r="C133" s="26">
        <v>58064.13</v>
      </c>
      <c r="D133" s="22">
        <f t="shared" si="25"/>
        <v>5806.4129999999996</v>
      </c>
      <c r="E133" s="28">
        <v>16014939</v>
      </c>
      <c r="F133" s="27">
        <f t="shared" si="38"/>
        <v>21870000.698399998</v>
      </c>
      <c r="G133" s="28">
        <f t="shared" si="39"/>
        <v>2758.146725009055</v>
      </c>
      <c r="H133" s="27">
        <f t="shared" ref="H133:H196" si="40">+F133/D133</f>
        <v>3766.5251676723651</v>
      </c>
      <c r="J133" s="36">
        <v>40575</v>
      </c>
      <c r="K133" s="37">
        <v>1.3655999999999999</v>
      </c>
    </row>
    <row r="134" spans="1:11" x14ac:dyDescent="0.25">
      <c r="B134" t="s">
        <v>66</v>
      </c>
      <c r="C134" s="26">
        <v>56659.21</v>
      </c>
      <c r="D134" s="22">
        <f t="shared" si="25"/>
        <v>5665.9210000000003</v>
      </c>
      <c r="E134" s="28">
        <v>15571213</v>
      </c>
      <c r="F134" s="27">
        <f t="shared" si="38"/>
        <v>21830840.625999998</v>
      </c>
      <c r="G134" s="28">
        <f t="shared" si="39"/>
        <v>2748.2227514291144</v>
      </c>
      <c r="H134" s="27">
        <f t="shared" si="40"/>
        <v>3853.008297503618</v>
      </c>
      <c r="J134" s="36">
        <v>40603</v>
      </c>
      <c r="K134" s="37">
        <v>1.4019999999999999</v>
      </c>
    </row>
    <row r="135" spans="1:11" x14ac:dyDescent="0.25">
      <c r="B135" t="s">
        <v>67</v>
      </c>
      <c r="C135" s="26">
        <v>64781.94</v>
      </c>
      <c r="D135" s="22">
        <f t="shared" si="25"/>
        <v>6478.1940000000004</v>
      </c>
      <c r="E135" s="28">
        <v>16790880</v>
      </c>
      <c r="F135" s="27">
        <f t="shared" si="38"/>
        <v>24279612.48</v>
      </c>
      <c r="G135" s="28">
        <f t="shared" si="39"/>
        <v>2591.9075594216533</v>
      </c>
      <c r="H135" s="27">
        <f t="shared" si="40"/>
        <v>3747.898330923711</v>
      </c>
      <c r="J135" s="36">
        <v>40634</v>
      </c>
      <c r="K135" s="37">
        <v>1.446</v>
      </c>
    </row>
    <row r="136" spans="1:11" x14ac:dyDescent="0.25">
      <c r="B136" t="s">
        <v>68</v>
      </c>
      <c r="C136" s="26">
        <v>75607.34</v>
      </c>
      <c r="D136" s="22">
        <f t="shared" si="25"/>
        <v>7560.7339999999995</v>
      </c>
      <c r="E136" s="28">
        <v>18095570</v>
      </c>
      <c r="F136" s="27">
        <f t="shared" si="38"/>
        <v>25939999.594999999</v>
      </c>
      <c r="G136" s="28">
        <f t="shared" si="39"/>
        <v>2393.3615439982418</v>
      </c>
      <c r="H136" s="27">
        <f t="shared" si="40"/>
        <v>3430.8837733214791</v>
      </c>
      <c r="J136" s="36">
        <v>40664</v>
      </c>
      <c r="K136" s="37">
        <v>1.4335</v>
      </c>
    </row>
    <row r="137" spans="1:11" x14ac:dyDescent="0.25">
      <c r="B137" t="s">
        <v>69</v>
      </c>
      <c r="C137" s="29">
        <v>70898.77</v>
      </c>
      <c r="D137" s="30">
        <f t="shared" si="25"/>
        <v>7089.8770000000004</v>
      </c>
      <c r="E137" s="31">
        <v>16621476</v>
      </c>
      <c r="F137" s="27">
        <f t="shared" si="38"/>
        <v>23939911.882799998</v>
      </c>
      <c r="G137" s="31">
        <f t="shared" si="39"/>
        <v>2344.3955374684215</v>
      </c>
      <c r="H137" s="27">
        <f t="shared" si="40"/>
        <v>3376.6328926157671</v>
      </c>
      <c r="J137" s="36">
        <v>40695</v>
      </c>
      <c r="K137" s="37">
        <v>1.4402999999999999</v>
      </c>
    </row>
    <row r="138" spans="1:11" x14ac:dyDescent="0.25">
      <c r="C138" s="26">
        <f>SUM(C132:C137)</f>
        <v>373415.28</v>
      </c>
      <c r="D138" s="22">
        <f>SUM(D132:D137)</f>
        <v>37341.528000000006</v>
      </c>
      <c r="E138" s="28">
        <f>SUM(E132:E137)</f>
        <v>96148329</v>
      </c>
      <c r="F138" s="28">
        <f>SUM(F132:F137)</f>
        <v>135315204.29430002</v>
      </c>
      <c r="G138" s="28">
        <f t="shared" si="39"/>
        <v>2574.8364930326361</v>
      </c>
      <c r="H138" s="27">
        <f t="shared" si="40"/>
        <v>3623.7189944209031</v>
      </c>
    </row>
    <row r="139" spans="1:11" x14ac:dyDescent="0.25">
      <c r="G139" s="28"/>
    </row>
    <row r="140" spans="1:11" x14ac:dyDescent="0.25">
      <c r="B140" t="s">
        <v>70</v>
      </c>
      <c r="C140" s="26">
        <v>61224.03</v>
      </c>
      <c r="D140" s="22">
        <f t="shared" si="25"/>
        <v>6122.4030000000002</v>
      </c>
      <c r="E140" s="28">
        <v>14460632</v>
      </c>
      <c r="F140" s="27">
        <f t="shared" ref="F140:F145" si="41">+E140*K140</f>
        <v>20642552.18</v>
      </c>
      <c r="G140" s="28">
        <f t="shared" ref="G140:G146" si="42">+E140/D140</f>
        <v>2361.9209646931113</v>
      </c>
      <c r="H140" s="27">
        <f t="shared" si="40"/>
        <v>3371.6421770994166</v>
      </c>
      <c r="J140" s="36">
        <v>40725</v>
      </c>
      <c r="K140" s="37">
        <v>1.4275</v>
      </c>
    </row>
    <row r="141" spans="1:11" x14ac:dyDescent="0.25">
      <c r="B141" t="s">
        <v>71</v>
      </c>
      <c r="C141" s="26">
        <v>68175.05</v>
      </c>
      <c r="D141" s="22">
        <f t="shared" si="25"/>
        <v>6817.5050000000001</v>
      </c>
      <c r="E141" s="28">
        <v>16424336</v>
      </c>
      <c r="F141" s="27">
        <f t="shared" si="41"/>
        <v>23541000.788800001</v>
      </c>
      <c r="G141" s="28">
        <f t="shared" si="42"/>
        <v>2409.1417608054558</v>
      </c>
      <c r="H141" s="27">
        <f t="shared" si="40"/>
        <v>3453.0228857624602</v>
      </c>
      <c r="J141" s="36">
        <v>40756</v>
      </c>
      <c r="K141" s="37">
        <v>1.4333</v>
      </c>
    </row>
    <row r="142" spans="1:11" x14ac:dyDescent="0.25">
      <c r="B142" t="s">
        <v>72</v>
      </c>
      <c r="C142" s="26">
        <v>53288.97</v>
      </c>
      <c r="D142" s="22">
        <f t="shared" si="25"/>
        <v>5328.8969999999999</v>
      </c>
      <c r="E142" s="28">
        <v>12489121</v>
      </c>
      <c r="F142" s="27">
        <f t="shared" si="41"/>
        <v>17168794.638700001</v>
      </c>
      <c r="G142" s="28">
        <f t="shared" si="42"/>
        <v>2343.6596729116741</v>
      </c>
      <c r="H142" s="27">
        <f t="shared" si="40"/>
        <v>3221.8289523516783</v>
      </c>
      <c r="J142" s="36">
        <v>40787</v>
      </c>
      <c r="K142" s="37">
        <v>1.3747</v>
      </c>
    </row>
    <row r="143" spans="1:11" x14ac:dyDescent="0.25">
      <c r="B143" t="s">
        <v>73</v>
      </c>
      <c r="C143" s="26">
        <v>69437.58</v>
      </c>
      <c r="D143" s="22">
        <f t="shared" si="25"/>
        <v>6943.7579999999998</v>
      </c>
      <c r="E143" s="28">
        <v>16671448</v>
      </c>
      <c r="F143" s="27">
        <f t="shared" si="41"/>
        <v>22893232.393599998</v>
      </c>
      <c r="G143" s="28">
        <f t="shared" si="42"/>
        <v>2400.9258387173054</v>
      </c>
      <c r="H143" s="27">
        <f t="shared" si="40"/>
        <v>3296.9513617266039</v>
      </c>
      <c r="J143" s="36">
        <v>40817</v>
      </c>
      <c r="K143" s="37">
        <v>1.3732</v>
      </c>
    </row>
    <row r="144" spans="1:11" x14ac:dyDescent="0.25">
      <c r="B144" t="s">
        <v>74</v>
      </c>
      <c r="C144" s="26">
        <v>83494</v>
      </c>
      <c r="D144" s="22">
        <f t="shared" si="25"/>
        <v>8349.4</v>
      </c>
      <c r="E144" s="28">
        <v>19692962</v>
      </c>
      <c r="F144" s="27">
        <f t="shared" si="41"/>
        <v>26699717.8796</v>
      </c>
      <c r="G144" s="28">
        <f t="shared" si="42"/>
        <v>2358.6080436917623</v>
      </c>
      <c r="H144" s="27">
        <f t="shared" si="40"/>
        <v>3197.8007856372915</v>
      </c>
      <c r="J144" s="36">
        <v>40848</v>
      </c>
      <c r="K144" s="37">
        <v>1.3557999999999999</v>
      </c>
    </row>
    <row r="145" spans="1:11" x14ac:dyDescent="0.25">
      <c r="B145" t="s">
        <v>75</v>
      </c>
      <c r="C145" s="29">
        <v>74727.929999999993</v>
      </c>
      <c r="D145" s="30">
        <f t="shared" si="25"/>
        <v>7472.7929999999997</v>
      </c>
      <c r="E145" s="31">
        <v>17835341</v>
      </c>
      <c r="F145" s="27">
        <f t="shared" si="41"/>
        <v>23462391.085499998</v>
      </c>
      <c r="G145" s="31">
        <f t="shared" si="42"/>
        <v>2386.7034721823557</v>
      </c>
      <c r="H145" s="27">
        <f t="shared" si="40"/>
        <v>3139.7084176558883</v>
      </c>
      <c r="J145" s="36">
        <v>40878</v>
      </c>
      <c r="K145" s="37">
        <v>1.3154999999999999</v>
      </c>
    </row>
    <row r="146" spans="1:11" x14ac:dyDescent="0.25">
      <c r="C146" s="26">
        <f>SUM(C140:C145)</f>
        <v>410347.56</v>
      </c>
      <c r="D146" s="22">
        <f>SUM(D140:D145)</f>
        <v>41034.756000000001</v>
      </c>
      <c r="E146" s="28">
        <f>SUM(E140:E145)</f>
        <v>97573840</v>
      </c>
      <c r="F146" s="28">
        <f>SUM(F140:F145)</f>
        <v>134407688.96619999</v>
      </c>
      <c r="G146" s="28">
        <f t="shared" si="42"/>
        <v>2377.8340487756282</v>
      </c>
      <c r="H146" s="27">
        <f t="shared" si="40"/>
        <v>3275.4596851069368</v>
      </c>
    </row>
    <row r="147" spans="1:11" x14ac:dyDescent="0.25">
      <c r="G147" s="28"/>
    </row>
    <row r="148" spans="1:11" x14ac:dyDescent="0.25">
      <c r="A148">
        <v>2012</v>
      </c>
      <c r="B148" t="s">
        <v>64</v>
      </c>
      <c r="C148" s="26">
        <v>78063.14</v>
      </c>
      <c r="D148" s="22">
        <f t="shared" ref="D148:D209" si="43">+C148/10</f>
        <v>7806.3140000000003</v>
      </c>
      <c r="E148" s="28">
        <v>19137007</v>
      </c>
      <c r="F148" s="27">
        <f t="shared" ref="F148:F153" si="44">+E148*K148</f>
        <v>24705876.036999997</v>
      </c>
      <c r="G148" s="28">
        <f t="shared" ref="G148:G154" si="45">+E148/D148</f>
        <v>2451.477995888969</v>
      </c>
      <c r="H148" s="27">
        <f t="shared" si="40"/>
        <v>3164.8580926926584</v>
      </c>
      <c r="J148" s="36">
        <v>40909</v>
      </c>
      <c r="K148" s="37">
        <v>1.2909999999999999</v>
      </c>
    </row>
    <row r="149" spans="1:11" x14ac:dyDescent="0.25">
      <c r="B149" t="s">
        <v>65</v>
      </c>
      <c r="C149" s="26">
        <v>79053.03</v>
      </c>
      <c r="D149" s="22">
        <f t="shared" si="43"/>
        <v>7905.3029999999999</v>
      </c>
      <c r="E149" s="28">
        <v>19673022</v>
      </c>
      <c r="F149" s="27">
        <f t="shared" si="44"/>
        <v>26043146.523600001</v>
      </c>
      <c r="G149" s="28">
        <f t="shared" si="45"/>
        <v>2488.5854470094314</v>
      </c>
      <c r="H149" s="27">
        <f t="shared" si="40"/>
        <v>3294.3894147510855</v>
      </c>
      <c r="J149" s="36">
        <v>40940</v>
      </c>
      <c r="K149" s="37">
        <v>1.3238000000000001</v>
      </c>
    </row>
    <row r="150" spans="1:11" x14ac:dyDescent="0.25">
      <c r="B150" t="s">
        <v>66</v>
      </c>
      <c r="C150" s="26">
        <v>85511.66</v>
      </c>
      <c r="D150" s="22">
        <f t="shared" si="43"/>
        <v>8551.1660000000011</v>
      </c>
      <c r="E150" s="28">
        <v>20616073</v>
      </c>
      <c r="F150" s="27">
        <f t="shared" si="44"/>
        <v>27229709.218399998</v>
      </c>
      <c r="G150" s="28">
        <f t="shared" si="45"/>
        <v>2410.9078223952147</v>
      </c>
      <c r="H150" s="27">
        <f t="shared" si="40"/>
        <v>3184.3270518195991</v>
      </c>
      <c r="J150" s="36">
        <v>40969</v>
      </c>
      <c r="K150" s="37">
        <v>1.3208</v>
      </c>
    </row>
    <row r="151" spans="1:11" x14ac:dyDescent="0.25">
      <c r="B151" t="s">
        <v>67</v>
      </c>
      <c r="C151" s="26">
        <v>63720.6</v>
      </c>
      <c r="D151" s="22">
        <f t="shared" si="43"/>
        <v>6372.0599999999995</v>
      </c>
      <c r="E151" s="28">
        <v>15426055</v>
      </c>
      <c r="F151" s="27">
        <f t="shared" si="44"/>
        <v>20300688.380000003</v>
      </c>
      <c r="G151" s="28">
        <f t="shared" si="45"/>
        <v>2420.8897907427113</v>
      </c>
      <c r="H151" s="27">
        <f t="shared" si="40"/>
        <v>3185.8909646174084</v>
      </c>
      <c r="J151" s="36">
        <v>41000</v>
      </c>
      <c r="K151" s="37">
        <v>1.3160000000000001</v>
      </c>
    </row>
    <row r="152" spans="1:11" x14ac:dyDescent="0.25">
      <c r="B152" t="s">
        <v>68</v>
      </c>
      <c r="C152" s="26">
        <v>70159.039999999994</v>
      </c>
      <c r="D152" s="22">
        <f t="shared" si="43"/>
        <v>7015.9039999999995</v>
      </c>
      <c r="E152" s="28">
        <v>17048212</v>
      </c>
      <c r="F152" s="27">
        <f t="shared" si="44"/>
        <v>21831940.2872</v>
      </c>
      <c r="G152" s="28">
        <f t="shared" si="45"/>
        <v>2429.9380379207014</v>
      </c>
      <c r="H152" s="27">
        <f t="shared" si="40"/>
        <v>3111.7786513612505</v>
      </c>
      <c r="J152" s="36">
        <v>41030</v>
      </c>
      <c r="K152" s="37">
        <v>1.2806</v>
      </c>
    </row>
    <row r="153" spans="1:11" x14ac:dyDescent="0.25">
      <c r="B153" t="s">
        <v>69</v>
      </c>
      <c r="C153" s="29">
        <v>72073.73</v>
      </c>
      <c r="D153" s="30">
        <f t="shared" si="43"/>
        <v>7207.3729999999996</v>
      </c>
      <c r="E153" s="31">
        <v>17806854</v>
      </c>
      <c r="F153" s="27">
        <f t="shared" si="44"/>
        <v>22331575.601399999</v>
      </c>
      <c r="G153" s="31">
        <f t="shared" si="45"/>
        <v>2470.6441584194408</v>
      </c>
      <c r="H153" s="27">
        <f t="shared" si="40"/>
        <v>3098.4348390738205</v>
      </c>
      <c r="J153" s="36">
        <v>41061</v>
      </c>
      <c r="K153" s="37">
        <v>1.2541</v>
      </c>
    </row>
    <row r="154" spans="1:11" x14ac:dyDescent="0.25">
      <c r="C154" s="26">
        <f>SUM(C148:C153)</f>
        <v>448581.19999999995</v>
      </c>
      <c r="D154" s="22">
        <f>SUM(D148:D153)</f>
        <v>44858.12</v>
      </c>
      <c r="E154" s="28">
        <f>SUM(E148:E153)</f>
        <v>109707223</v>
      </c>
      <c r="F154" s="27">
        <f>SUM(F148:F153)</f>
        <v>142442936.0476</v>
      </c>
      <c r="G154" s="28">
        <f t="shared" si="45"/>
        <v>2445.6491489166287</v>
      </c>
      <c r="H154" s="27">
        <f t="shared" si="40"/>
        <v>3175.4102946712878</v>
      </c>
    </row>
    <row r="155" spans="1:11" x14ac:dyDescent="0.25">
      <c r="G155" s="28"/>
    </row>
    <row r="156" spans="1:11" x14ac:dyDescent="0.25">
      <c r="B156" t="s">
        <v>70</v>
      </c>
      <c r="C156" s="26">
        <v>59804.83</v>
      </c>
      <c r="D156" s="22">
        <f t="shared" si="43"/>
        <v>5980.4830000000002</v>
      </c>
      <c r="E156" s="28">
        <v>14873233</v>
      </c>
      <c r="F156" s="27">
        <f t="shared" ref="F156:F161" si="46">+E156*K156</f>
        <v>18261355.477400001</v>
      </c>
      <c r="G156" s="28">
        <f t="shared" ref="G156:G162" si="47">+E156/D156</f>
        <v>2486.961839035409</v>
      </c>
      <c r="H156" s="27">
        <f t="shared" si="40"/>
        <v>3053.4917459676753</v>
      </c>
      <c r="J156" s="36">
        <v>41091</v>
      </c>
      <c r="K156" s="37">
        <v>1.2278</v>
      </c>
    </row>
    <row r="157" spans="1:11" x14ac:dyDescent="0.25">
      <c r="B157" t="s">
        <v>71</v>
      </c>
      <c r="C157" s="26">
        <v>54374.47</v>
      </c>
      <c r="D157" s="22">
        <f t="shared" si="43"/>
        <v>5437.4470000000001</v>
      </c>
      <c r="E157" s="28">
        <v>13934160</v>
      </c>
      <c r="F157" s="27">
        <f t="shared" si="46"/>
        <v>17286718.895999998</v>
      </c>
      <c r="G157" s="28">
        <f t="shared" si="47"/>
        <v>2562.6291162010407</v>
      </c>
      <c r="H157" s="27">
        <f t="shared" si="40"/>
        <v>3179.1976815590106</v>
      </c>
      <c r="J157" s="36">
        <v>41122</v>
      </c>
      <c r="K157" s="37">
        <v>1.2405999999999999</v>
      </c>
    </row>
    <row r="158" spans="1:11" x14ac:dyDescent="0.25">
      <c r="B158" t="s">
        <v>72</v>
      </c>
      <c r="C158" s="26">
        <v>56766.04</v>
      </c>
      <c r="D158" s="22">
        <f t="shared" si="43"/>
        <v>5676.6040000000003</v>
      </c>
      <c r="E158" s="28">
        <v>14371669</v>
      </c>
      <c r="F158" s="27">
        <f t="shared" si="46"/>
        <v>18517895.506499998</v>
      </c>
      <c r="G158" s="28">
        <f t="shared" si="47"/>
        <v>2531.7371090179972</v>
      </c>
      <c r="H158" s="27">
        <f t="shared" si="40"/>
        <v>3262.143264969689</v>
      </c>
      <c r="J158" s="36">
        <v>41153</v>
      </c>
      <c r="K158" s="37">
        <v>1.2885</v>
      </c>
    </row>
    <row r="159" spans="1:11" x14ac:dyDescent="0.25">
      <c r="B159" t="s">
        <v>73</v>
      </c>
      <c r="C159" s="26">
        <v>74289.62</v>
      </c>
      <c r="D159" s="22">
        <f t="shared" si="43"/>
        <v>7428.9619999999995</v>
      </c>
      <c r="E159" s="28">
        <v>18872880</v>
      </c>
      <c r="F159" s="27">
        <f t="shared" si="46"/>
        <v>24485674.512000002</v>
      </c>
      <c r="G159" s="28">
        <f t="shared" si="47"/>
        <v>2540.446431143409</v>
      </c>
      <c r="H159" s="27">
        <f t="shared" si="40"/>
        <v>3295.9751997654589</v>
      </c>
      <c r="J159" s="36">
        <v>41183</v>
      </c>
      <c r="K159" s="37">
        <v>1.2974000000000001</v>
      </c>
    </row>
    <row r="160" spans="1:11" x14ac:dyDescent="0.25">
      <c r="B160" t="s">
        <v>74</v>
      </c>
      <c r="C160" s="26">
        <v>89162.22</v>
      </c>
      <c r="D160" s="22">
        <f t="shared" si="43"/>
        <v>8916.2219999999998</v>
      </c>
      <c r="E160" s="28">
        <v>22898437</v>
      </c>
      <c r="F160" s="27">
        <f t="shared" si="46"/>
        <v>29394723.576900002</v>
      </c>
      <c r="G160" s="28">
        <f t="shared" si="47"/>
        <v>2568.1770821767336</v>
      </c>
      <c r="H160" s="27">
        <f t="shared" si="40"/>
        <v>3296.7689203902733</v>
      </c>
      <c r="J160" s="36">
        <v>41214</v>
      </c>
      <c r="K160" s="37">
        <v>1.2837000000000001</v>
      </c>
    </row>
    <row r="161" spans="1:11" x14ac:dyDescent="0.25">
      <c r="B161" t="s">
        <v>75</v>
      </c>
      <c r="C161" s="29">
        <v>73333.490000000005</v>
      </c>
      <c r="D161" s="30">
        <f t="shared" si="43"/>
        <v>7333.3490000000002</v>
      </c>
      <c r="E161" s="31">
        <v>19276139</v>
      </c>
      <c r="F161" s="27">
        <f t="shared" si="46"/>
        <v>25288366.754100002</v>
      </c>
      <c r="G161" s="31">
        <f t="shared" si="47"/>
        <v>2628.5587935334866</v>
      </c>
      <c r="H161" s="27">
        <f t="shared" si="40"/>
        <v>3448.4062812365814</v>
      </c>
      <c r="J161" s="36">
        <v>41244</v>
      </c>
      <c r="K161" s="37">
        <v>1.3119000000000001</v>
      </c>
    </row>
    <row r="162" spans="1:11" x14ac:dyDescent="0.25">
      <c r="C162" s="26">
        <f>SUM(C156:C161)</f>
        <v>407730.67</v>
      </c>
      <c r="D162" s="22">
        <f>SUM(D156:D161)</f>
        <v>40773.067000000003</v>
      </c>
      <c r="E162" s="28">
        <f>SUM(E156:E161)</f>
        <v>104226518</v>
      </c>
      <c r="F162" s="28">
        <f>SUM(F156:F161)</f>
        <v>133234734.7229</v>
      </c>
      <c r="G162" s="28">
        <f t="shared" si="47"/>
        <v>2556.258963790975</v>
      </c>
      <c r="H162" s="27">
        <f t="shared" si="40"/>
        <v>3267.7143155039084</v>
      </c>
    </row>
    <row r="163" spans="1:11" x14ac:dyDescent="0.25">
      <c r="G163" s="28"/>
    </row>
    <row r="164" spans="1:11" x14ac:dyDescent="0.25">
      <c r="A164">
        <v>2013</v>
      </c>
      <c r="B164" t="s">
        <v>64</v>
      </c>
      <c r="C164" s="26">
        <v>59011.62</v>
      </c>
      <c r="D164" s="22">
        <f t="shared" si="43"/>
        <v>5901.1620000000003</v>
      </c>
      <c r="E164" s="28">
        <v>15005334</v>
      </c>
      <c r="F164" s="27">
        <f t="shared" ref="F164:F169" si="48">+E164*K164</f>
        <v>19963096.353599999</v>
      </c>
      <c r="G164" s="28">
        <f t="shared" ref="G164:G170" si="49">+E164/D164</f>
        <v>2542.7761515443908</v>
      </c>
      <c r="H164" s="27">
        <f t="shared" si="40"/>
        <v>3382.909392014657</v>
      </c>
      <c r="J164" s="36">
        <v>41275</v>
      </c>
      <c r="K164" s="37">
        <v>1.3304</v>
      </c>
    </row>
    <row r="165" spans="1:11" x14ac:dyDescent="0.25">
      <c r="B165" t="s">
        <v>65</v>
      </c>
      <c r="C165" s="26">
        <v>57912.78</v>
      </c>
      <c r="D165" s="22">
        <f t="shared" si="43"/>
        <v>5791.2780000000002</v>
      </c>
      <c r="E165" s="28">
        <v>14610029</v>
      </c>
      <c r="F165" s="27">
        <f t="shared" si="48"/>
        <v>19500005.706300002</v>
      </c>
      <c r="G165" s="28">
        <f t="shared" si="49"/>
        <v>2522.7642326961336</v>
      </c>
      <c r="H165" s="27">
        <f t="shared" si="40"/>
        <v>3367.1334213795299</v>
      </c>
      <c r="J165" s="36">
        <v>41306</v>
      </c>
      <c r="K165" s="37">
        <v>1.3347</v>
      </c>
    </row>
    <row r="166" spans="1:11" x14ac:dyDescent="0.25">
      <c r="B166" t="s">
        <v>66</v>
      </c>
      <c r="C166" s="26">
        <v>42894.79</v>
      </c>
      <c r="D166" s="22">
        <f t="shared" si="43"/>
        <v>4289.4790000000003</v>
      </c>
      <c r="E166" s="28">
        <v>11093652</v>
      </c>
      <c r="F166" s="27">
        <f t="shared" si="48"/>
        <v>14369607.4356</v>
      </c>
      <c r="G166" s="28">
        <f t="shared" si="49"/>
        <v>2586.2469544669643</v>
      </c>
      <c r="H166" s="27">
        <f t="shared" si="40"/>
        <v>3349.9656801210585</v>
      </c>
      <c r="J166" s="36">
        <v>41334</v>
      </c>
      <c r="K166" s="37">
        <v>1.2952999999999999</v>
      </c>
    </row>
    <row r="167" spans="1:11" x14ac:dyDescent="0.25">
      <c r="B167" t="s">
        <v>67</v>
      </c>
      <c r="C167" s="26">
        <v>49725.19</v>
      </c>
      <c r="D167" s="22">
        <f t="shared" si="43"/>
        <v>4972.5190000000002</v>
      </c>
      <c r="E167" s="28">
        <v>12893720</v>
      </c>
      <c r="F167" s="27">
        <f t="shared" si="48"/>
        <v>16794070.300000001</v>
      </c>
      <c r="G167" s="28">
        <f t="shared" si="49"/>
        <v>2592.9956225406077</v>
      </c>
      <c r="H167" s="27">
        <f t="shared" si="40"/>
        <v>3377.3767983591415</v>
      </c>
      <c r="J167" s="36">
        <v>41365</v>
      </c>
      <c r="K167" s="37">
        <v>1.3025</v>
      </c>
    </row>
    <row r="168" spans="1:11" x14ac:dyDescent="0.25">
      <c r="B168" t="s">
        <v>68</v>
      </c>
      <c r="C168" s="26">
        <v>59122.76</v>
      </c>
      <c r="D168" s="22">
        <f t="shared" si="43"/>
        <v>5912.2759999999998</v>
      </c>
      <c r="E168" s="28">
        <v>14550031</v>
      </c>
      <c r="F168" s="27">
        <f t="shared" si="48"/>
        <v>18890305.247299999</v>
      </c>
      <c r="G168" s="28">
        <f t="shared" si="49"/>
        <v>2460.9864289150237</v>
      </c>
      <c r="H168" s="27">
        <f t="shared" si="40"/>
        <v>3195.0986806603751</v>
      </c>
      <c r="J168" s="36">
        <v>41395</v>
      </c>
      <c r="K168" s="37">
        <v>1.2983</v>
      </c>
    </row>
    <row r="169" spans="1:11" x14ac:dyDescent="0.25">
      <c r="B169" t="s">
        <v>69</v>
      </c>
      <c r="C169" s="29">
        <v>71402</v>
      </c>
      <c r="D169" s="30">
        <f t="shared" si="43"/>
        <v>7140.2</v>
      </c>
      <c r="E169" s="31">
        <v>17486424</v>
      </c>
      <c r="F169" s="27">
        <f t="shared" si="48"/>
        <v>23076833.752800003</v>
      </c>
      <c r="G169" s="31">
        <f t="shared" si="49"/>
        <v>2449.0103918657742</v>
      </c>
      <c r="H169" s="27">
        <f t="shared" si="40"/>
        <v>3231.9590141452627</v>
      </c>
      <c r="J169" s="36">
        <v>41426</v>
      </c>
      <c r="K169" s="37">
        <v>1.3197000000000001</v>
      </c>
    </row>
    <row r="170" spans="1:11" x14ac:dyDescent="0.25">
      <c r="C170" s="26">
        <f>SUM(C164:C169)</f>
        <v>340069.14</v>
      </c>
      <c r="D170" s="22">
        <f>SUM(D164:D169)</f>
        <v>34006.913999999997</v>
      </c>
      <c r="E170" s="28">
        <f>SUM(E164:E169)</f>
        <v>85639190</v>
      </c>
      <c r="F170" s="28">
        <f>SUM(F164:F169)</f>
        <v>112593918.7956</v>
      </c>
      <c r="G170" s="28">
        <f t="shared" si="49"/>
        <v>2518.2876046912111</v>
      </c>
      <c r="H170" s="27">
        <f t="shared" si="40"/>
        <v>3310.912563121723</v>
      </c>
    </row>
    <row r="171" spans="1:11" x14ac:dyDescent="0.25">
      <c r="G171" s="28"/>
    </row>
    <row r="172" spans="1:11" x14ac:dyDescent="0.25">
      <c r="B172" t="s">
        <v>70</v>
      </c>
      <c r="C172" s="26">
        <v>69290.89</v>
      </c>
      <c r="D172" s="22">
        <f t="shared" si="43"/>
        <v>6929.0889999999999</v>
      </c>
      <c r="E172" s="28">
        <v>16541670</v>
      </c>
      <c r="F172" s="27">
        <f t="shared" ref="F172:F177" si="50">+E172*K172</f>
        <v>21649737.695999999</v>
      </c>
      <c r="G172" s="28">
        <f t="shared" ref="G172:G178" si="51">+E172/D172</f>
        <v>2387.2791935563246</v>
      </c>
      <c r="H172" s="27">
        <f t="shared" si="40"/>
        <v>3124.4710085265174</v>
      </c>
      <c r="J172" s="36">
        <v>41456</v>
      </c>
      <c r="K172" s="37">
        <v>1.3088</v>
      </c>
    </row>
    <row r="173" spans="1:11" x14ac:dyDescent="0.25">
      <c r="B173" t="s">
        <v>71</v>
      </c>
      <c r="C173" s="26">
        <v>56115.24</v>
      </c>
      <c r="D173" s="22">
        <f t="shared" si="43"/>
        <v>5611.5239999999994</v>
      </c>
      <c r="E173" s="28">
        <v>13581079</v>
      </c>
      <c r="F173" s="27">
        <f t="shared" si="50"/>
        <v>18081848.580599997</v>
      </c>
      <c r="G173" s="28">
        <f t="shared" si="51"/>
        <v>2420.2122275517313</v>
      </c>
      <c r="H173" s="27">
        <f t="shared" si="40"/>
        <v>3222.2705597623744</v>
      </c>
      <c r="J173" s="36">
        <v>41487</v>
      </c>
      <c r="K173" s="37">
        <v>1.3313999999999999</v>
      </c>
    </row>
    <row r="174" spans="1:11" x14ac:dyDescent="0.25">
      <c r="B174" t="s">
        <v>72</v>
      </c>
      <c r="C174" s="26">
        <v>67071.520000000004</v>
      </c>
      <c r="D174" s="22">
        <f t="shared" si="43"/>
        <v>6707.152</v>
      </c>
      <c r="E174" s="28">
        <v>15907462</v>
      </c>
      <c r="F174" s="27">
        <f t="shared" si="50"/>
        <v>21258732.216800001</v>
      </c>
      <c r="G174" s="28">
        <f t="shared" si="51"/>
        <v>2371.7163410043486</v>
      </c>
      <c r="H174" s="27">
        <f t="shared" si="40"/>
        <v>3169.561718118212</v>
      </c>
      <c r="J174" s="36">
        <v>41518</v>
      </c>
      <c r="K174" s="37">
        <v>1.3364</v>
      </c>
    </row>
    <row r="175" spans="1:11" x14ac:dyDescent="0.25">
      <c r="B175" t="s">
        <v>73</v>
      </c>
      <c r="C175" s="26">
        <v>66087.09</v>
      </c>
      <c r="D175" s="22">
        <f t="shared" si="43"/>
        <v>6608.7089999999998</v>
      </c>
      <c r="E175" s="28">
        <v>15454215</v>
      </c>
      <c r="F175" s="27">
        <f t="shared" si="50"/>
        <v>21088821.789000001</v>
      </c>
      <c r="G175" s="28">
        <f t="shared" si="51"/>
        <v>2338.4620203431564</v>
      </c>
      <c r="H175" s="27">
        <f t="shared" si="40"/>
        <v>3191.0652729602712</v>
      </c>
      <c r="J175" s="36">
        <v>41548</v>
      </c>
      <c r="K175" s="37">
        <v>1.3646</v>
      </c>
    </row>
    <row r="176" spans="1:11" x14ac:dyDescent="0.25">
      <c r="B176" t="s">
        <v>74</v>
      </c>
      <c r="C176" s="26">
        <v>70137.97</v>
      </c>
      <c r="D176" s="22">
        <f t="shared" si="43"/>
        <v>7013.7970000000005</v>
      </c>
      <c r="E176" s="28">
        <v>16146023</v>
      </c>
      <c r="F176" s="27">
        <f t="shared" si="50"/>
        <v>21782599.629299998</v>
      </c>
      <c r="G176" s="28">
        <f t="shared" si="51"/>
        <v>2302.0373985731267</v>
      </c>
      <c r="H176" s="27">
        <f t="shared" si="40"/>
        <v>3105.6786544150045</v>
      </c>
      <c r="J176" s="36">
        <v>41579</v>
      </c>
      <c r="K176" s="37">
        <v>1.3491</v>
      </c>
    </row>
    <row r="177" spans="1:11" x14ac:dyDescent="0.25">
      <c r="B177" t="s">
        <v>75</v>
      </c>
      <c r="C177" s="29">
        <v>59776.05</v>
      </c>
      <c r="D177" s="30">
        <f t="shared" si="43"/>
        <v>5977.6050000000005</v>
      </c>
      <c r="E177" s="31">
        <v>13090734</v>
      </c>
      <c r="F177" s="27">
        <f t="shared" si="50"/>
        <v>17944778.167199999</v>
      </c>
      <c r="G177" s="31">
        <f t="shared" si="51"/>
        <v>2189.9630370357359</v>
      </c>
      <c r="H177" s="27">
        <f t="shared" si="40"/>
        <v>3002.0013311685861</v>
      </c>
      <c r="J177" s="36">
        <v>41609</v>
      </c>
      <c r="K177" s="37">
        <v>1.3708</v>
      </c>
    </row>
    <row r="178" spans="1:11" x14ac:dyDescent="0.25">
      <c r="C178" s="26">
        <f>SUM(C172:C177)</f>
        <v>388478.76</v>
      </c>
      <c r="D178" s="22">
        <f>SUM(D172:D177)</f>
        <v>38847.876000000004</v>
      </c>
      <c r="E178" s="28">
        <f>SUM(E172:E177)</f>
        <v>90721183</v>
      </c>
      <c r="F178" s="28">
        <f>SUM(F172:F177)</f>
        <v>121806518.07889999</v>
      </c>
      <c r="G178" s="28">
        <f t="shared" si="51"/>
        <v>2335.2932603059171</v>
      </c>
      <c r="H178" s="27">
        <f t="shared" si="40"/>
        <v>3135.4743327254232</v>
      </c>
    </row>
    <row r="179" spans="1:11" x14ac:dyDescent="0.25">
      <c r="G179" s="28"/>
    </row>
    <row r="180" spans="1:11" x14ac:dyDescent="0.25">
      <c r="A180">
        <v>2014</v>
      </c>
      <c r="B180" t="s">
        <v>64</v>
      </c>
      <c r="C180" s="26">
        <v>90968.71</v>
      </c>
      <c r="D180" s="22">
        <f t="shared" si="43"/>
        <v>9096.871000000001</v>
      </c>
      <c r="E180" s="28">
        <v>20561183</v>
      </c>
      <c r="F180" s="27">
        <f t="shared" ref="F180:F185" si="52">+E180*K180</f>
        <v>28000219.009399999</v>
      </c>
      <c r="G180" s="28">
        <f t="shared" ref="G180:G186" si="53">+E180/D180</f>
        <v>2260.2478368661045</v>
      </c>
      <c r="H180" s="27">
        <f t="shared" si="40"/>
        <v>3078.0055042442609</v>
      </c>
      <c r="J180" s="36">
        <v>41640</v>
      </c>
      <c r="K180" s="37">
        <v>1.3617999999999999</v>
      </c>
    </row>
    <row r="181" spans="1:11" x14ac:dyDescent="0.25">
      <c r="B181" t="s">
        <v>65</v>
      </c>
      <c r="C181" s="26">
        <v>87006.19</v>
      </c>
      <c r="D181" s="22">
        <f t="shared" si="43"/>
        <v>8700.6190000000006</v>
      </c>
      <c r="E181" s="28">
        <v>19485202</v>
      </c>
      <c r="F181" s="27">
        <f t="shared" si="52"/>
        <v>26626528.533</v>
      </c>
      <c r="G181" s="28">
        <f t="shared" si="53"/>
        <v>2239.5190503112476</v>
      </c>
      <c r="H181" s="27">
        <f t="shared" si="40"/>
        <v>3060.30278225032</v>
      </c>
      <c r="J181" s="36">
        <v>41671</v>
      </c>
      <c r="K181" s="37">
        <v>1.3665</v>
      </c>
    </row>
    <row r="182" spans="1:11" x14ac:dyDescent="0.25">
      <c r="B182" t="s">
        <v>66</v>
      </c>
      <c r="C182" s="26">
        <v>66400.27</v>
      </c>
      <c r="D182" s="22">
        <f t="shared" si="43"/>
        <v>6640.027</v>
      </c>
      <c r="E182" s="28">
        <v>14815833</v>
      </c>
      <c r="F182" s="27">
        <f t="shared" si="52"/>
        <v>20487333.872400001</v>
      </c>
      <c r="G182" s="28">
        <f t="shared" si="53"/>
        <v>2231.2910775814616</v>
      </c>
      <c r="H182" s="27">
        <f t="shared" si="40"/>
        <v>3085.4293020796454</v>
      </c>
      <c r="J182" s="36">
        <v>41699</v>
      </c>
      <c r="K182" s="37">
        <v>1.3828</v>
      </c>
    </row>
    <row r="183" spans="1:11" x14ac:dyDescent="0.25">
      <c r="B183" t="s">
        <v>67</v>
      </c>
      <c r="C183" s="26">
        <v>64402.78</v>
      </c>
      <c r="D183" s="22">
        <f t="shared" si="43"/>
        <v>6440.2780000000002</v>
      </c>
      <c r="E183" s="28">
        <v>14339707</v>
      </c>
      <c r="F183" s="27">
        <f t="shared" si="52"/>
        <v>19803135.366999999</v>
      </c>
      <c r="G183" s="28">
        <f t="shared" si="53"/>
        <v>2226.5664618825458</v>
      </c>
      <c r="H183" s="27">
        <f t="shared" si="40"/>
        <v>3074.8882838597956</v>
      </c>
      <c r="J183" s="36">
        <v>41730</v>
      </c>
      <c r="K183" s="37">
        <v>1.381</v>
      </c>
    </row>
    <row r="184" spans="1:11" x14ac:dyDescent="0.25">
      <c r="B184" t="s">
        <v>68</v>
      </c>
      <c r="C184" s="26">
        <v>55887.58</v>
      </c>
      <c r="D184" s="22">
        <f t="shared" si="43"/>
        <v>5588.7579999999998</v>
      </c>
      <c r="E184" s="28">
        <v>12713717</v>
      </c>
      <c r="F184" s="27">
        <f t="shared" si="52"/>
        <v>17467375.7863</v>
      </c>
      <c r="G184" s="28">
        <f t="shared" si="53"/>
        <v>2274.8734155245229</v>
      </c>
      <c r="H184" s="27">
        <f t="shared" si="40"/>
        <v>3125.4485855891417</v>
      </c>
      <c r="J184" s="36">
        <v>41760</v>
      </c>
      <c r="K184" s="37">
        <v>1.3738999999999999</v>
      </c>
    </row>
    <row r="185" spans="1:11" x14ac:dyDescent="0.25">
      <c r="B185" t="s">
        <v>69</v>
      </c>
      <c r="C185" s="29">
        <v>71292.84</v>
      </c>
      <c r="D185" s="30">
        <f t="shared" si="43"/>
        <v>7129.2839999999997</v>
      </c>
      <c r="E185" s="31">
        <v>15513216</v>
      </c>
      <c r="F185" s="27">
        <f t="shared" si="52"/>
        <v>21090217.151999999</v>
      </c>
      <c r="G185" s="31">
        <f t="shared" si="53"/>
        <v>2175.9851339910151</v>
      </c>
      <c r="H185" s="27">
        <f t="shared" si="40"/>
        <v>2958.2517896607851</v>
      </c>
      <c r="J185" s="36">
        <v>41791</v>
      </c>
      <c r="K185" s="37">
        <v>1.3594999999999999</v>
      </c>
    </row>
    <row r="186" spans="1:11" x14ac:dyDescent="0.25">
      <c r="C186" s="26">
        <f>SUM(C180:C185)</f>
        <v>435958.37000000011</v>
      </c>
      <c r="D186" s="22">
        <f>SUM(D180:D185)</f>
        <v>43595.837</v>
      </c>
      <c r="E186" s="28">
        <f>SUM(E180:E185)</f>
        <v>97428858</v>
      </c>
      <c r="F186" s="28">
        <f>SUM(F180:F185)</f>
        <v>133474809.7201</v>
      </c>
      <c r="G186" s="28">
        <f t="shared" si="53"/>
        <v>2234.820219187442</v>
      </c>
      <c r="H186" s="27">
        <f t="shared" si="40"/>
        <v>3061.6411773468189</v>
      </c>
    </row>
    <row r="187" spans="1:11" x14ac:dyDescent="0.25">
      <c r="G187" s="28"/>
    </row>
    <row r="188" spans="1:11" x14ac:dyDescent="0.25">
      <c r="B188" t="s">
        <v>70</v>
      </c>
      <c r="C188" s="26">
        <v>73869.850000000006</v>
      </c>
      <c r="D188" s="22">
        <f t="shared" si="43"/>
        <v>7386.9850000000006</v>
      </c>
      <c r="E188" s="28">
        <v>16396462</v>
      </c>
      <c r="F188" s="27">
        <f t="shared" ref="F188:F193" si="54">+E188*K188</f>
        <v>22189332.024599999</v>
      </c>
      <c r="G188" s="28">
        <f t="shared" ref="G188:G194" si="55">+E188/D188</f>
        <v>2219.6419784255686</v>
      </c>
      <c r="H188" s="27">
        <f t="shared" si="40"/>
        <v>3003.8414894033217</v>
      </c>
      <c r="J188" s="36">
        <v>41821</v>
      </c>
      <c r="K188" s="37">
        <v>1.3532999999999999</v>
      </c>
    </row>
    <row r="189" spans="1:11" x14ac:dyDescent="0.25">
      <c r="B189" t="s">
        <v>71</v>
      </c>
      <c r="C189" s="26">
        <v>51183.63</v>
      </c>
      <c r="D189" s="22">
        <f t="shared" si="43"/>
        <v>5118.3629999999994</v>
      </c>
      <c r="E189" s="28">
        <v>11189644</v>
      </c>
      <c r="F189" s="27">
        <f t="shared" si="54"/>
        <v>14899010.986</v>
      </c>
      <c r="G189" s="28">
        <f t="shared" si="55"/>
        <v>2186.1763223905773</v>
      </c>
      <c r="H189" s="27">
        <f t="shared" si="40"/>
        <v>2910.8937732630534</v>
      </c>
      <c r="J189" s="36">
        <v>41852</v>
      </c>
      <c r="K189" s="37">
        <v>1.3314999999999999</v>
      </c>
    </row>
    <row r="190" spans="1:11" x14ac:dyDescent="0.25">
      <c r="B190" t="s">
        <v>72</v>
      </c>
      <c r="C190" s="26">
        <v>72738.63</v>
      </c>
      <c r="D190" s="22">
        <f t="shared" si="43"/>
        <v>7273.8630000000003</v>
      </c>
      <c r="E190" s="28">
        <v>16226428</v>
      </c>
      <c r="F190" s="27">
        <f t="shared" si="54"/>
        <v>20914243.049199998</v>
      </c>
      <c r="G190" s="28">
        <f t="shared" si="55"/>
        <v>2230.7854849617047</v>
      </c>
      <c r="H190" s="27">
        <f t="shared" si="40"/>
        <v>2875.2594115671409</v>
      </c>
      <c r="J190" s="36">
        <v>41883</v>
      </c>
      <c r="K190" s="37">
        <v>1.2888999999999999</v>
      </c>
    </row>
    <row r="191" spans="1:11" x14ac:dyDescent="0.25">
      <c r="B191" t="s">
        <v>73</v>
      </c>
      <c r="C191" s="26">
        <v>81026.44</v>
      </c>
      <c r="D191" s="22">
        <f t="shared" si="43"/>
        <v>8102.6440000000002</v>
      </c>
      <c r="E191" s="28">
        <v>18973311</v>
      </c>
      <c r="F191" s="27">
        <f t="shared" si="54"/>
        <v>24052466.354699999</v>
      </c>
      <c r="G191" s="28">
        <f t="shared" si="55"/>
        <v>2341.6197231422238</v>
      </c>
      <c r="H191" s="27">
        <f t="shared" si="40"/>
        <v>2968.4713230273969</v>
      </c>
      <c r="J191" s="36">
        <v>41913</v>
      </c>
      <c r="K191" s="37">
        <v>1.2677</v>
      </c>
    </row>
    <row r="192" spans="1:11" x14ac:dyDescent="0.25">
      <c r="B192" t="s">
        <v>74</v>
      </c>
      <c r="C192" s="26">
        <v>65567.89</v>
      </c>
      <c r="D192" s="22">
        <f t="shared" si="43"/>
        <v>6556.7889999999998</v>
      </c>
      <c r="E192" s="28">
        <v>15687916</v>
      </c>
      <c r="F192" s="27">
        <f t="shared" si="54"/>
        <v>19567537.626800001</v>
      </c>
      <c r="G192" s="28">
        <f t="shared" si="55"/>
        <v>2392.6217543373746</v>
      </c>
      <c r="H192" s="27">
        <f t="shared" si="40"/>
        <v>2984.3171141850075</v>
      </c>
      <c r="J192" s="36">
        <v>41944</v>
      </c>
      <c r="K192" s="37">
        <v>1.2473000000000001</v>
      </c>
    </row>
    <row r="193" spans="1:11" x14ac:dyDescent="0.25">
      <c r="B193" t="s">
        <v>75</v>
      </c>
      <c r="C193" s="29">
        <v>63398.14</v>
      </c>
      <c r="D193" s="30">
        <f t="shared" si="43"/>
        <v>6339.8140000000003</v>
      </c>
      <c r="E193" s="31">
        <v>15384004</v>
      </c>
      <c r="F193" s="27">
        <f t="shared" si="54"/>
        <v>18966938.531600002</v>
      </c>
      <c r="G193" s="31">
        <f t="shared" si="55"/>
        <v>2426.5702432279559</v>
      </c>
      <c r="H193" s="27">
        <f t="shared" si="40"/>
        <v>2991.7184528757471</v>
      </c>
      <c r="J193" s="36">
        <v>41974</v>
      </c>
      <c r="K193" s="37">
        <v>1.2329000000000001</v>
      </c>
    </row>
    <row r="194" spans="1:11" x14ac:dyDescent="0.25">
      <c r="C194" s="26">
        <f>SUM(C188:C193)</f>
        <v>407784.58000000007</v>
      </c>
      <c r="D194" s="22">
        <f>SUM(D188:D193)</f>
        <v>40778.457999999999</v>
      </c>
      <c r="E194" s="28">
        <f>SUM(E188:E193)</f>
        <v>93857765</v>
      </c>
      <c r="F194" s="28">
        <f>SUM(F188:F193)</f>
        <v>120589528.5729</v>
      </c>
      <c r="G194" s="28">
        <f t="shared" si="55"/>
        <v>2301.6506656529291</v>
      </c>
      <c r="H194" s="27">
        <f t="shared" si="40"/>
        <v>2957.1870660950444</v>
      </c>
    </row>
    <row r="195" spans="1:11" x14ac:dyDescent="0.25">
      <c r="G195" s="28"/>
    </row>
    <row r="196" spans="1:11" x14ac:dyDescent="0.25">
      <c r="A196">
        <v>2015</v>
      </c>
      <c r="B196" t="s">
        <v>64</v>
      </c>
      <c r="C196" s="26">
        <v>81562.61</v>
      </c>
      <c r="D196" s="22">
        <f t="shared" si="43"/>
        <v>8156.2610000000004</v>
      </c>
      <c r="E196" s="28">
        <v>20359357</v>
      </c>
      <c r="F196" s="27">
        <f t="shared" ref="F196:F201" si="56">+E196*K196</f>
        <v>23647393.155499998</v>
      </c>
      <c r="G196" s="28">
        <f t="shared" ref="G196:G202" si="57">+E196/D196</f>
        <v>2496.1630090062099</v>
      </c>
      <c r="H196" s="27">
        <f t="shared" si="40"/>
        <v>2899.2933349607129</v>
      </c>
      <c r="J196" s="36">
        <v>42005</v>
      </c>
      <c r="K196" s="37">
        <v>1.1615</v>
      </c>
    </row>
    <row r="197" spans="1:11" x14ac:dyDescent="0.25">
      <c r="B197" t="s">
        <v>65</v>
      </c>
      <c r="C197" s="26">
        <v>70424.22</v>
      </c>
      <c r="D197" s="22">
        <f t="shared" si="43"/>
        <v>7042.4220000000005</v>
      </c>
      <c r="E197" s="28">
        <v>18408918</v>
      </c>
      <c r="F197" s="27">
        <f t="shared" si="56"/>
        <v>20894121.93</v>
      </c>
      <c r="G197" s="28">
        <f t="shared" si="57"/>
        <v>2614.0038185726444</v>
      </c>
      <c r="H197" s="27">
        <f t="shared" ref="H197:H260" si="58">+F197/D197</f>
        <v>2966.894334079951</v>
      </c>
      <c r="J197" s="36">
        <v>42036</v>
      </c>
      <c r="K197" s="37">
        <v>1.135</v>
      </c>
    </row>
    <row r="198" spans="1:11" x14ac:dyDescent="0.25">
      <c r="B198" t="s">
        <v>66</v>
      </c>
      <c r="C198" s="26">
        <v>81234.22</v>
      </c>
      <c r="D198" s="22">
        <f t="shared" si="43"/>
        <v>8123.4220000000005</v>
      </c>
      <c r="E198" s="28">
        <v>21739798</v>
      </c>
      <c r="F198" s="27">
        <f t="shared" si="56"/>
        <v>23520287.456200004</v>
      </c>
      <c r="G198" s="28">
        <f t="shared" si="57"/>
        <v>2676.1872028807561</v>
      </c>
      <c r="H198" s="27">
        <f t="shared" si="58"/>
        <v>2895.3669347966907</v>
      </c>
      <c r="J198" s="36">
        <v>42064</v>
      </c>
      <c r="K198" s="37">
        <v>1.0819000000000001</v>
      </c>
    </row>
    <row r="199" spans="1:11" x14ac:dyDescent="0.25">
      <c r="B199" t="s">
        <v>67</v>
      </c>
      <c r="C199" s="26">
        <v>68116.44</v>
      </c>
      <c r="D199" s="22">
        <f t="shared" si="43"/>
        <v>6811.6440000000002</v>
      </c>
      <c r="E199" s="28">
        <v>18202658</v>
      </c>
      <c r="F199" s="27">
        <f t="shared" si="56"/>
        <v>19698916.487600002</v>
      </c>
      <c r="G199" s="28">
        <f t="shared" si="57"/>
        <v>2672.285574525034</v>
      </c>
      <c r="H199" s="27">
        <f t="shared" si="58"/>
        <v>2891.947448750992</v>
      </c>
      <c r="J199" s="36">
        <v>42095</v>
      </c>
      <c r="K199" s="37">
        <v>1.0822000000000001</v>
      </c>
    </row>
    <row r="200" spans="1:11" x14ac:dyDescent="0.25">
      <c r="B200" t="s">
        <v>68</v>
      </c>
      <c r="C200" s="26">
        <v>57293.08</v>
      </c>
      <c r="D200" s="22">
        <f t="shared" si="43"/>
        <v>5729.308</v>
      </c>
      <c r="E200" s="28">
        <v>15666050</v>
      </c>
      <c r="F200" s="27">
        <f t="shared" si="56"/>
        <v>17494278.035</v>
      </c>
      <c r="G200" s="28">
        <f t="shared" si="57"/>
        <v>2734.3703637507356</v>
      </c>
      <c r="H200" s="27">
        <f t="shared" si="58"/>
        <v>3053.4713852004465</v>
      </c>
      <c r="J200" s="36">
        <v>42125</v>
      </c>
      <c r="K200" s="37">
        <v>1.1167</v>
      </c>
    </row>
    <row r="201" spans="1:11" x14ac:dyDescent="0.25">
      <c r="B201" t="s">
        <v>69</v>
      </c>
      <c r="C201" s="29">
        <v>72651.67</v>
      </c>
      <c r="D201" s="30">
        <f t="shared" si="43"/>
        <v>7265.1669999999995</v>
      </c>
      <c r="E201" s="31">
        <v>19555376</v>
      </c>
      <c r="F201" s="27">
        <f t="shared" si="56"/>
        <v>21952865.097600002</v>
      </c>
      <c r="G201" s="31">
        <f t="shared" si="57"/>
        <v>2691.6622838814305</v>
      </c>
      <c r="H201" s="27">
        <f t="shared" si="58"/>
        <v>3021.6600798852942</v>
      </c>
      <c r="J201" s="36">
        <v>42156</v>
      </c>
      <c r="K201" s="37">
        <v>1.1226</v>
      </c>
    </row>
    <row r="202" spans="1:11" x14ac:dyDescent="0.25">
      <c r="C202" s="26">
        <f>SUM(C196:C201)</f>
        <v>431282.24</v>
      </c>
      <c r="D202" s="22">
        <f>SUM(D196:D201)</f>
        <v>43128.224000000002</v>
      </c>
      <c r="E202" s="28">
        <f>SUM(E196:E201)</f>
        <v>113932157</v>
      </c>
      <c r="F202" s="28">
        <f>SUM(F196:F201)</f>
        <v>127207862.1619</v>
      </c>
      <c r="G202" s="28">
        <f t="shared" si="57"/>
        <v>2641.707597326521</v>
      </c>
      <c r="H202" s="27">
        <f t="shared" si="58"/>
        <v>2949.5270234614804</v>
      </c>
    </row>
    <row r="203" spans="1:11" x14ac:dyDescent="0.25">
      <c r="G203" s="28"/>
    </row>
    <row r="204" spans="1:11" x14ac:dyDescent="0.25">
      <c r="B204" t="s">
        <v>70</v>
      </c>
      <c r="C204" s="26">
        <v>61775.14</v>
      </c>
      <c r="D204" s="22">
        <f t="shared" si="43"/>
        <v>6177.5140000000001</v>
      </c>
      <c r="E204" s="28">
        <v>16934694</v>
      </c>
      <c r="F204" s="27">
        <f t="shared" ref="F204:F209" si="59">+E204*K204</f>
        <v>18623082.991799999</v>
      </c>
      <c r="G204" s="28">
        <f t="shared" ref="G204:G210" si="60">+E204/D204</f>
        <v>2741.3444955365539</v>
      </c>
      <c r="H204" s="27">
        <f t="shared" si="58"/>
        <v>3014.6565417415482</v>
      </c>
      <c r="J204" s="36">
        <v>42186</v>
      </c>
      <c r="K204" s="37">
        <v>1.0996999999999999</v>
      </c>
    </row>
    <row r="205" spans="1:11" x14ac:dyDescent="0.25">
      <c r="B205" t="s">
        <v>71</v>
      </c>
      <c r="C205" s="26">
        <v>41814.839999999997</v>
      </c>
      <c r="D205" s="22">
        <f t="shared" si="43"/>
        <v>4181.4839999999995</v>
      </c>
      <c r="E205" s="28">
        <v>11743112</v>
      </c>
      <c r="F205" s="27">
        <f t="shared" si="59"/>
        <v>13077129.5232</v>
      </c>
      <c r="G205" s="28">
        <f t="shared" si="60"/>
        <v>2808.3599028478889</v>
      </c>
      <c r="H205" s="27">
        <f t="shared" si="58"/>
        <v>3127.389587811409</v>
      </c>
      <c r="J205" s="36">
        <v>42217</v>
      </c>
      <c r="K205" s="37">
        <v>1.1135999999999999</v>
      </c>
    </row>
    <row r="206" spans="1:11" x14ac:dyDescent="0.25">
      <c r="B206" t="s">
        <v>72</v>
      </c>
      <c r="C206" s="26">
        <v>53402.44</v>
      </c>
      <c r="D206" s="22">
        <f t="shared" si="43"/>
        <v>5340.2440000000006</v>
      </c>
      <c r="E206" s="28">
        <v>15581159</v>
      </c>
      <c r="F206" s="27">
        <f t="shared" si="59"/>
        <v>17496083.441100001</v>
      </c>
      <c r="G206" s="28">
        <f t="shared" si="60"/>
        <v>2917.6867199326471</v>
      </c>
      <c r="H206" s="27">
        <f t="shared" si="58"/>
        <v>3276.2704178123695</v>
      </c>
      <c r="J206" s="36">
        <v>42248</v>
      </c>
      <c r="K206" s="37">
        <v>1.1229</v>
      </c>
    </row>
    <row r="207" spans="1:11" x14ac:dyDescent="0.25">
      <c r="B207" t="s">
        <v>73</v>
      </c>
      <c r="C207" s="26">
        <v>75255.03</v>
      </c>
      <c r="D207" s="22">
        <f t="shared" si="43"/>
        <v>7525.5029999999997</v>
      </c>
      <c r="E207" s="28">
        <v>20806309</v>
      </c>
      <c r="F207" s="27">
        <f t="shared" si="59"/>
        <v>23361323.745200001</v>
      </c>
      <c r="G207" s="28">
        <f t="shared" si="60"/>
        <v>2764.7731985489877</v>
      </c>
      <c r="H207" s="27">
        <f t="shared" si="58"/>
        <v>3104.2873473308032</v>
      </c>
      <c r="J207" s="36">
        <v>42278</v>
      </c>
      <c r="K207" s="37">
        <v>1.1228</v>
      </c>
    </row>
    <row r="208" spans="1:11" x14ac:dyDescent="0.25">
      <c r="B208" t="s">
        <v>74</v>
      </c>
      <c r="C208" s="26">
        <v>80141.91</v>
      </c>
      <c r="D208" s="22">
        <f t="shared" si="43"/>
        <v>8014.1910000000007</v>
      </c>
      <c r="E208" s="28">
        <v>21819558</v>
      </c>
      <c r="F208" s="27">
        <f t="shared" si="59"/>
        <v>23405839.866599999</v>
      </c>
      <c r="G208" s="28">
        <f t="shared" si="60"/>
        <v>2722.6151710135182</v>
      </c>
      <c r="H208" s="27">
        <f t="shared" si="58"/>
        <v>2920.549293946201</v>
      </c>
      <c r="J208" s="36">
        <v>42309</v>
      </c>
      <c r="K208" s="37">
        <v>1.0727</v>
      </c>
    </row>
    <row r="209" spans="1:11" x14ac:dyDescent="0.25">
      <c r="B209" t="s">
        <v>75</v>
      </c>
      <c r="C209" s="29">
        <v>66049.87</v>
      </c>
      <c r="D209" s="30">
        <f t="shared" si="43"/>
        <v>6604.9869999999992</v>
      </c>
      <c r="E209" s="31">
        <v>18609773</v>
      </c>
      <c r="F209" s="27">
        <f t="shared" si="59"/>
        <v>20264181.819699999</v>
      </c>
      <c r="G209" s="31">
        <f t="shared" si="60"/>
        <v>2817.5336302705823</v>
      </c>
      <c r="H209" s="27">
        <f t="shared" si="58"/>
        <v>3068.012370001637</v>
      </c>
      <c r="J209" s="36">
        <v>42339</v>
      </c>
      <c r="K209" s="37">
        <v>1.0889</v>
      </c>
    </row>
    <row r="210" spans="1:11" x14ac:dyDescent="0.25">
      <c r="C210" s="26">
        <f>SUM(C204:C209)</f>
        <v>378439.23</v>
      </c>
      <c r="D210" s="22">
        <f>SUM(D204:D209)</f>
        <v>37843.923000000003</v>
      </c>
      <c r="E210" s="28">
        <f>SUM(E204:E209)</f>
        <v>105494605</v>
      </c>
      <c r="F210" s="28">
        <f>SUM(F204:F209)</f>
        <v>116227641.3876</v>
      </c>
      <c r="G210" s="28">
        <f t="shared" si="60"/>
        <v>2787.6233920040477</v>
      </c>
      <c r="H210" s="27">
        <f t="shared" si="58"/>
        <v>3071.236599535413</v>
      </c>
    </row>
    <row r="211" spans="1:11" x14ac:dyDescent="0.25">
      <c r="G211" s="28"/>
    </row>
    <row r="212" spans="1:11" x14ac:dyDescent="0.25">
      <c r="A212">
        <v>2016</v>
      </c>
      <c r="B212" t="s">
        <v>64</v>
      </c>
      <c r="C212" s="26">
        <v>100435.76</v>
      </c>
      <c r="D212" s="22">
        <f t="shared" ref="D212:D273" si="61">+C212/10</f>
        <v>10043.575999999999</v>
      </c>
      <c r="E212" s="28">
        <v>27348767</v>
      </c>
      <c r="F212" s="27">
        <f t="shared" ref="F212:F217" si="62">+E212*K212</f>
        <v>29687086.578499999</v>
      </c>
      <c r="G212" s="28">
        <f t="shared" ref="G212:G218" si="63">+E212/D212</f>
        <v>2723.0109076687431</v>
      </c>
      <c r="H212" s="27">
        <f t="shared" si="58"/>
        <v>2955.8283402744205</v>
      </c>
      <c r="J212" s="36">
        <v>42370</v>
      </c>
      <c r="K212" s="37">
        <v>1.0854999999999999</v>
      </c>
    </row>
    <row r="213" spans="1:11" x14ac:dyDescent="0.25">
      <c r="B213" t="s">
        <v>65</v>
      </c>
      <c r="C213" s="26">
        <v>75853.570000000007</v>
      </c>
      <c r="D213" s="22">
        <f t="shared" si="61"/>
        <v>7585.3570000000009</v>
      </c>
      <c r="E213" s="28">
        <v>21012259</v>
      </c>
      <c r="F213" s="27">
        <f t="shared" si="62"/>
        <v>23306797.682799999</v>
      </c>
      <c r="G213" s="28">
        <f t="shared" si="63"/>
        <v>2770.1081175216932</v>
      </c>
      <c r="H213" s="27">
        <f t="shared" si="58"/>
        <v>3072.6039239550619</v>
      </c>
      <c r="J213" s="36">
        <v>42401</v>
      </c>
      <c r="K213" s="37">
        <v>1.1092</v>
      </c>
    </row>
    <row r="214" spans="1:11" x14ac:dyDescent="0.25">
      <c r="B214" t="s">
        <v>66</v>
      </c>
      <c r="C214" s="26">
        <v>75379.81</v>
      </c>
      <c r="D214" s="22">
        <f t="shared" si="61"/>
        <v>7537.9809999999998</v>
      </c>
      <c r="E214" s="28">
        <v>20548970</v>
      </c>
      <c r="F214" s="27">
        <f t="shared" si="62"/>
        <v>22879223.197999999</v>
      </c>
      <c r="G214" s="28">
        <f t="shared" si="63"/>
        <v>2726.0575477704178</v>
      </c>
      <c r="H214" s="27">
        <f t="shared" si="58"/>
        <v>3035.1924736875831</v>
      </c>
      <c r="J214" s="36">
        <v>42430</v>
      </c>
      <c r="K214" s="37">
        <v>1.1133999999999999</v>
      </c>
    </row>
    <row r="215" spans="1:11" x14ac:dyDescent="0.25">
      <c r="B215" t="s">
        <v>67</v>
      </c>
      <c r="C215" s="26">
        <v>72322.149999999994</v>
      </c>
      <c r="D215" s="22">
        <f t="shared" si="61"/>
        <v>7232.2149999999992</v>
      </c>
      <c r="E215" s="28">
        <v>19378221</v>
      </c>
      <c r="F215" s="27">
        <f t="shared" si="62"/>
        <v>21986529.546600003</v>
      </c>
      <c r="G215" s="28">
        <f t="shared" si="63"/>
        <v>2679.4309903674052</v>
      </c>
      <c r="H215" s="27">
        <f t="shared" si="58"/>
        <v>3040.082401670858</v>
      </c>
      <c r="J215" s="36">
        <v>42461</v>
      </c>
      <c r="K215" s="37">
        <v>1.1346000000000001</v>
      </c>
    </row>
    <row r="216" spans="1:11" x14ac:dyDescent="0.25">
      <c r="B216" t="s">
        <v>68</v>
      </c>
      <c r="C216" s="26">
        <v>68849.429999999993</v>
      </c>
      <c r="D216" s="22">
        <f t="shared" si="61"/>
        <v>6884.9429999999993</v>
      </c>
      <c r="E216" s="28">
        <v>18049224</v>
      </c>
      <c r="F216" s="27">
        <f t="shared" si="62"/>
        <v>20417282.1888</v>
      </c>
      <c r="G216" s="28">
        <f t="shared" si="63"/>
        <v>2621.5502437710816</v>
      </c>
      <c r="H216" s="27">
        <f t="shared" si="58"/>
        <v>2965.4976357538476</v>
      </c>
      <c r="J216" s="36">
        <v>42491</v>
      </c>
      <c r="K216" s="37">
        <v>1.1312</v>
      </c>
    </row>
    <row r="217" spans="1:11" x14ac:dyDescent="0.25">
      <c r="B217" t="s">
        <v>69</v>
      </c>
      <c r="C217" s="29">
        <v>71794.64</v>
      </c>
      <c r="D217" s="30">
        <f t="shared" si="61"/>
        <v>7179.4639999999999</v>
      </c>
      <c r="E217" s="31">
        <v>18722223</v>
      </c>
      <c r="F217" s="27">
        <f t="shared" si="62"/>
        <v>21028800.873599999</v>
      </c>
      <c r="G217" s="31">
        <f t="shared" si="63"/>
        <v>2607.7466228676681</v>
      </c>
      <c r="H217" s="27">
        <f t="shared" si="58"/>
        <v>2929.0210068049646</v>
      </c>
      <c r="J217" s="36">
        <v>42522</v>
      </c>
      <c r="K217" s="37">
        <v>1.1232</v>
      </c>
    </row>
    <row r="218" spans="1:11" x14ac:dyDescent="0.25">
      <c r="C218" s="26">
        <f>SUM(C212:C217)</f>
        <v>464635.36000000004</v>
      </c>
      <c r="D218" s="22">
        <f>SUM(D212:D217)</f>
        <v>46463.536</v>
      </c>
      <c r="E218" s="28">
        <f>SUM(E212:E217)</f>
        <v>125059664</v>
      </c>
      <c r="F218" s="28">
        <f>SUM(F212:F217)</f>
        <v>139305720.06830001</v>
      </c>
      <c r="G218" s="28">
        <f t="shared" si="63"/>
        <v>2691.5657904297254</v>
      </c>
      <c r="H218" s="27">
        <f t="shared" si="58"/>
        <v>2998.1730204154073</v>
      </c>
    </row>
    <row r="219" spans="1:11" x14ac:dyDescent="0.25">
      <c r="G219" s="28"/>
    </row>
    <row r="220" spans="1:11" x14ac:dyDescent="0.25">
      <c r="B220" t="s">
        <v>70</v>
      </c>
      <c r="C220" s="26">
        <v>63233.53</v>
      </c>
      <c r="D220" s="22">
        <f t="shared" si="61"/>
        <v>6323.3530000000001</v>
      </c>
      <c r="E220" s="28">
        <v>16473238</v>
      </c>
      <c r="F220" s="27">
        <f t="shared" ref="F220:F225" si="64">+E220*K220</f>
        <v>18211164.608999997</v>
      </c>
      <c r="G220" s="28">
        <f t="shared" ref="G220:G226" si="65">+E220/D220</f>
        <v>2605.142872776516</v>
      </c>
      <c r="H220" s="27">
        <f t="shared" si="58"/>
        <v>2879.9854458544378</v>
      </c>
      <c r="J220" s="36">
        <v>42552</v>
      </c>
      <c r="K220" s="37">
        <v>1.1054999999999999</v>
      </c>
    </row>
    <row r="221" spans="1:11" x14ac:dyDescent="0.25">
      <c r="B221" t="s">
        <v>71</v>
      </c>
      <c r="C221" s="26">
        <v>52008.19</v>
      </c>
      <c r="D221" s="22">
        <f t="shared" si="61"/>
        <v>5200.8190000000004</v>
      </c>
      <c r="E221" s="28">
        <v>13881030</v>
      </c>
      <c r="F221" s="27">
        <f t="shared" si="64"/>
        <v>15556470.321</v>
      </c>
      <c r="G221" s="28">
        <f t="shared" si="65"/>
        <v>2669.0084773186682</v>
      </c>
      <c r="H221" s="27">
        <f t="shared" si="58"/>
        <v>2991.1578005310316</v>
      </c>
      <c r="J221" s="36">
        <v>42583</v>
      </c>
      <c r="K221" s="37">
        <v>1.1207</v>
      </c>
    </row>
    <row r="222" spans="1:11" x14ac:dyDescent="0.25">
      <c r="B222" t="s">
        <v>72</v>
      </c>
      <c r="C222" s="26">
        <v>72252.03</v>
      </c>
      <c r="D222" s="22">
        <f t="shared" si="61"/>
        <v>7225.2029999999995</v>
      </c>
      <c r="E222" s="28">
        <v>18622298</v>
      </c>
      <c r="F222" s="27">
        <f t="shared" si="64"/>
        <v>20890493.896399997</v>
      </c>
      <c r="G222" s="28">
        <f t="shared" si="65"/>
        <v>2577.4082748955288</v>
      </c>
      <c r="H222" s="27">
        <f t="shared" si="58"/>
        <v>2891.3366027778043</v>
      </c>
      <c r="J222" s="36">
        <v>42614</v>
      </c>
      <c r="K222" s="37">
        <v>1.1217999999999999</v>
      </c>
    </row>
    <row r="223" spans="1:11" x14ac:dyDescent="0.25">
      <c r="B223" t="s">
        <v>73</v>
      </c>
      <c r="C223" s="26">
        <v>70223.42</v>
      </c>
      <c r="D223" s="22">
        <f t="shared" si="61"/>
        <v>7022.3419999999996</v>
      </c>
      <c r="E223" s="28">
        <v>18258884</v>
      </c>
      <c r="F223" s="27">
        <f t="shared" si="64"/>
        <v>20110334.8376</v>
      </c>
      <c r="G223" s="28">
        <f t="shared" si="65"/>
        <v>2600.1131816137695</v>
      </c>
      <c r="H223" s="27">
        <f t="shared" si="58"/>
        <v>2863.7646582294055</v>
      </c>
      <c r="J223" s="36">
        <v>42644</v>
      </c>
      <c r="K223" s="37">
        <v>1.1013999999999999</v>
      </c>
    </row>
    <row r="224" spans="1:11" x14ac:dyDescent="0.25">
      <c r="B224" t="s">
        <v>74</v>
      </c>
      <c r="C224" s="26">
        <v>78315.320000000007</v>
      </c>
      <c r="D224" s="22">
        <f t="shared" si="61"/>
        <v>7831.5320000000011</v>
      </c>
      <c r="E224" s="28">
        <v>20258250</v>
      </c>
      <c r="F224" s="27">
        <f t="shared" si="64"/>
        <v>21862703.399999999</v>
      </c>
      <c r="G224" s="28">
        <f t="shared" si="65"/>
        <v>2586.754417909548</v>
      </c>
      <c r="H224" s="27">
        <f t="shared" si="58"/>
        <v>2791.6253678079838</v>
      </c>
      <c r="J224" s="36">
        <v>42675</v>
      </c>
      <c r="K224" s="37">
        <v>1.0791999999999999</v>
      </c>
    </row>
    <row r="225" spans="1:17" x14ac:dyDescent="0.25">
      <c r="B225" t="s">
        <v>75</v>
      </c>
      <c r="C225" s="29">
        <v>70002.61</v>
      </c>
      <c r="D225" s="30">
        <f t="shared" si="61"/>
        <v>7000.2610000000004</v>
      </c>
      <c r="E225" s="31">
        <v>18841725</v>
      </c>
      <c r="F225" s="27">
        <f t="shared" si="64"/>
        <v>19868599.012499999</v>
      </c>
      <c r="G225" s="31">
        <f t="shared" si="65"/>
        <v>2691.5746427168929</v>
      </c>
      <c r="H225" s="27">
        <f t="shared" si="58"/>
        <v>2838.2654607449635</v>
      </c>
      <c r="J225" s="36">
        <v>42705</v>
      </c>
      <c r="K225" s="37">
        <v>1.0545</v>
      </c>
      <c r="Q225" s="27"/>
    </row>
    <row r="226" spans="1:17" x14ac:dyDescent="0.25">
      <c r="C226" s="26">
        <f>SUM(C220:C225)</f>
        <v>406035.1</v>
      </c>
      <c r="D226" s="22">
        <f>SUM(D220:D225)</f>
        <v>40603.51</v>
      </c>
      <c r="E226" s="28">
        <f>SUM(E220:E225)</f>
        <v>106335425</v>
      </c>
      <c r="F226" s="28">
        <f>SUM(F220:F225)</f>
        <v>116499766.07650001</v>
      </c>
      <c r="G226" s="28">
        <f t="shared" si="65"/>
        <v>2618.8727279981458</v>
      </c>
      <c r="H226" s="27">
        <f t="shared" si="58"/>
        <v>2869.2043145161592</v>
      </c>
    </row>
    <row r="227" spans="1:17" x14ac:dyDescent="0.25">
      <c r="G227" s="28"/>
    </row>
    <row r="228" spans="1:17" x14ac:dyDescent="0.25">
      <c r="A228">
        <v>2017</v>
      </c>
      <c r="B228" t="s">
        <v>64</v>
      </c>
      <c r="C228" s="26">
        <v>69462.77</v>
      </c>
      <c r="D228" s="22">
        <f t="shared" si="61"/>
        <v>6946.277</v>
      </c>
      <c r="E228" s="28">
        <v>18939953</v>
      </c>
      <c r="F228" s="27">
        <f t="shared" ref="F228:F233" si="66">+E228*K228</f>
        <v>20142640.015499998</v>
      </c>
      <c r="G228" s="28">
        <f t="shared" ref="G228:G234" si="67">+E228/D228</f>
        <v>2726.6337060845685</v>
      </c>
      <c r="H228" s="27">
        <f t="shared" si="58"/>
        <v>2899.7749464209387</v>
      </c>
      <c r="J228" s="36">
        <v>42736</v>
      </c>
      <c r="K228" s="37">
        <v>1.0634999999999999</v>
      </c>
    </row>
    <row r="229" spans="1:17" x14ac:dyDescent="0.25">
      <c r="B229" t="s">
        <v>65</v>
      </c>
      <c r="C229" s="26">
        <v>76019.05</v>
      </c>
      <c r="D229" s="22">
        <f t="shared" si="61"/>
        <v>7601.9050000000007</v>
      </c>
      <c r="E229" s="28">
        <v>19578135</v>
      </c>
      <c r="F229" s="27">
        <f t="shared" si="66"/>
        <v>20850713.774999999</v>
      </c>
      <c r="G229" s="28">
        <f t="shared" si="67"/>
        <v>2575.4248441673499</v>
      </c>
      <c r="H229" s="27">
        <f t="shared" si="58"/>
        <v>2742.8274590382275</v>
      </c>
      <c r="J229" s="36">
        <v>42767</v>
      </c>
      <c r="K229" s="37">
        <v>1.0649999999999999</v>
      </c>
    </row>
    <row r="230" spans="1:17" x14ac:dyDescent="0.25">
      <c r="B230" t="s">
        <v>66</v>
      </c>
      <c r="C230" s="26">
        <v>83015.69</v>
      </c>
      <c r="D230" s="22">
        <f t="shared" si="61"/>
        <v>8301.5689999999995</v>
      </c>
      <c r="E230" s="28">
        <v>21837027</v>
      </c>
      <c r="F230" s="27">
        <f t="shared" si="66"/>
        <v>23345965.565699998</v>
      </c>
      <c r="G230" s="28">
        <f t="shared" si="67"/>
        <v>2630.4698545540009</v>
      </c>
      <c r="H230" s="27">
        <f t="shared" si="58"/>
        <v>2812.2353215036819</v>
      </c>
      <c r="J230" s="36">
        <v>42795</v>
      </c>
      <c r="K230" s="37">
        <v>1.0690999999999999</v>
      </c>
    </row>
    <row r="231" spans="1:17" x14ac:dyDescent="0.25">
      <c r="B231" t="s">
        <v>67</v>
      </c>
      <c r="C231" s="26">
        <v>77864.86</v>
      </c>
      <c r="D231" s="22">
        <f t="shared" si="61"/>
        <v>7786.4859999999999</v>
      </c>
      <c r="E231" s="28">
        <v>19586189</v>
      </c>
      <c r="F231" s="27">
        <f t="shared" si="66"/>
        <v>20984642.894599997</v>
      </c>
      <c r="G231" s="28">
        <f t="shared" si="67"/>
        <v>2515.4079773597487</v>
      </c>
      <c r="H231" s="27">
        <f t="shared" si="58"/>
        <v>2695.0081069432345</v>
      </c>
      <c r="J231" s="36">
        <v>42826</v>
      </c>
      <c r="K231" s="37">
        <v>1.0713999999999999</v>
      </c>
    </row>
    <row r="232" spans="1:17" x14ac:dyDescent="0.25">
      <c r="B232" t="s">
        <v>68</v>
      </c>
      <c r="C232" s="26">
        <v>92341.23</v>
      </c>
      <c r="D232" s="22">
        <f t="shared" si="61"/>
        <v>9234.1229999999996</v>
      </c>
      <c r="E232" s="28">
        <v>22003790</v>
      </c>
      <c r="F232" s="27">
        <f t="shared" si="66"/>
        <v>24314187.949999999</v>
      </c>
      <c r="G232" s="28">
        <f t="shared" si="67"/>
        <v>2382.8781574601076</v>
      </c>
      <c r="H232" s="27">
        <f t="shared" si="58"/>
        <v>2633.0803639934188</v>
      </c>
      <c r="J232" s="36">
        <v>42856</v>
      </c>
      <c r="K232" s="37">
        <v>1.105</v>
      </c>
      <c r="Q232" s="27"/>
    </row>
    <row r="233" spans="1:17" x14ac:dyDescent="0.25">
      <c r="B233" t="s">
        <v>69</v>
      </c>
      <c r="C233" s="29">
        <v>81473.67</v>
      </c>
      <c r="D233" s="30">
        <f t="shared" si="61"/>
        <v>8147.3670000000002</v>
      </c>
      <c r="E233" s="31">
        <v>18851310</v>
      </c>
      <c r="F233" s="27">
        <f t="shared" si="66"/>
        <v>21175676.522999998</v>
      </c>
      <c r="G233" s="31">
        <f t="shared" si="67"/>
        <v>2313.7916826380842</v>
      </c>
      <c r="H233" s="27">
        <f t="shared" si="58"/>
        <v>2599.0821971073597</v>
      </c>
      <c r="J233" s="36">
        <v>42887</v>
      </c>
      <c r="K233" s="37">
        <v>1.1233</v>
      </c>
    </row>
    <row r="234" spans="1:17" x14ac:dyDescent="0.25">
      <c r="C234" s="26">
        <f>SUM(C228:C233)</f>
        <v>480177.26999999996</v>
      </c>
      <c r="D234" s="22">
        <f>SUM(D228:D233)</f>
        <v>48017.726999999999</v>
      </c>
      <c r="E234" s="28">
        <f>SUM(E228:E233)</f>
        <v>120796404</v>
      </c>
      <c r="F234" s="28">
        <f>SUM(F228:F233)</f>
        <v>130813826.72379999</v>
      </c>
      <c r="G234" s="28">
        <f t="shared" si="67"/>
        <v>2515.6626843248955</v>
      </c>
      <c r="H234" s="27">
        <f t="shared" si="58"/>
        <v>2724.2819453698839</v>
      </c>
    </row>
    <row r="235" spans="1:17" x14ac:dyDescent="0.25">
      <c r="G235" s="28"/>
      <c r="Q235" s="27"/>
    </row>
    <row r="236" spans="1:17" x14ac:dyDescent="0.25">
      <c r="B236" t="s">
        <v>70</v>
      </c>
      <c r="C236" s="26">
        <v>68848.850000000006</v>
      </c>
      <c r="D236" s="22">
        <f t="shared" si="61"/>
        <v>6884.8850000000002</v>
      </c>
      <c r="E236" s="28">
        <v>16032709</v>
      </c>
      <c r="F236" s="27">
        <f t="shared" ref="F236:F241" si="68">+E236*K236</f>
        <v>18485713.477000002</v>
      </c>
      <c r="G236" s="28">
        <f t="shared" ref="G236:G242" si="69">+E236/D236</f>
        <v>2328.6821784241856</v>
      </c>
      <c r="H236" s="27">
        <f t="shared" si="58"/>
        <v>2684.9705517230864</v>
      </c>
      <c r="J236" s="36">
        <v>42917</v>
      </c>
      <c r="K236" s="37">
        <v>1.153</v>
      </c>
    </row>
    <row r="237" spans="1:17" x14ac:dyDescent="0.25">
      <c r="B237" t="s">
        <v>71</v>
      </c>
      <c r="C237" s="26">
        <v>69346.539999999994</v>
      </c>
      <c r="D237" s="22">
        <f t="shared" si="61"/>
        <v>6934.6539999999995</v>
      </c>
      <c r="E237" s="28">
        <v>15458060</v>
      </c>
      <c r="F237" s="27">
        <f t="shared" si="68"/>
        <v>18260606.278000001</v>
      </c>
      <c r="G237" s="28">
        <f t="shared" si="69"/>
        <v>2229.1032833072854</v>
      </c>
      <c r="H237" s="27">
        <f t="shared" si="58"/>
        <v>2633.2397085708967</v>
      </c>
      <c r="J237" s="36">
        <v>42948</v>
      </c>
      <c r="K237" s="37">
        <v>1.1813</v>
      </c>
    </row>
    <row r="238" spans="1:17" x14ac:dyDescent="0.25">
      <c r="B238" t="s">
        <v>72</v>
      </c>
      <c r="C238" s="26">
        <v>72872.62</v>
      </c>
      <c r="D238" s="22">
        <f t="shared" si="61"/>
        <v>7287.2619999999997</v>
      </c>
      <c r="E238" s="28">
        <v>16239236</v>
      </c>
      <c r="F238" s="27">
        <f t="shared" si="68"/>
        <v>19345801.846799999</v>
      </c>
      <c r="G238" s="28">
        <f t="shared" si="69"/>
        <v>2228.4413542425127</v>
      </c>
      <c r="H238" s="27">
        <f t="shared" si="58"/>
        <v>2654.742185309105</v>
      </c>
      <c r="J238" s="36">
        <v>42979</v>
      </c>
      <c r="K238" s="37">
        <v>1.1913</v>
      </c>
    </row>
    <row r="239" spans="1:17" x14ac:dyDescent="0.25">
      <c r="B239" t="s">
        <v>73</v>
      </c>
      <c r="C239" s="26">
        <v>69720.5</v>
      </c>
      <c r="D239" s="22">
        <f t="shared" si="61"/>
        <v>6972.05</v>
      </c>
      <c r="E239" s="28">
        <v>15134684</v>
      </c>
      <c r="F239" s="27">
        <f t="shared" si="68"/>
        <v>17790821.041999999</v>
      </c>
      <c r="G239" s="28">
        <f t="shared" si="69"/>
        <v>2170.7652698990969</v>
      </c>
      <c r="H239" s="27">
        <f t="shared" si="58"/>
        <v>2551.7345747663885</v>
      </c>
      <c r="J239" s="36">
        <v>43009</v>
      </c>
      <c r="K239" s="37">
        <v>1.1755</v>
      </c>
    </row>
    <row r="240" spans="1:17" x14ac:dyDescent="0.25">
      <c r="B240" t="s">
        <v>74</v>
      </c>
      <c r="C240" s="26">
        <v>106635.76</v>
      </c>
      <c r="D240" s="22">
        <f t="shared" si="61"/>
        <v>10663.575999999999</v>
      </c>
      <c r="E240" s="28">
        <v>23042003</v>
      </c>
      <c r="F240" s="27">
        <f t="shared" si="68"/>
        <v>27058224.122899998</v>
      </c>
      <c r="G240" s="28">
        <f t="shared" si="69"/>
        <v>2160.8138770708815</v>
      </c>
      <c r="H240" s="27">
        <f t="shared" si="58"/>
        <v>2537.4437358443361</v>
      </c>
      <c r="J240" s="36">
        <v>43040</v>
      </c>
      <c r="K240" s="37">
        <v>1.1742999999999999</v>
      </c>
    </row>
    <row r="241" spans="1:11" x14ac:dyDescent="0.25">
      <c r="B241" t="s">
        <v>75</v>
      </c>
      <c r="C241" s="29">
        <v>52347.16</v>
      </c>
      <c r="D241" s="30">
        <f t="shared" si="61"/>
        <v>5234.7160000000003</v>
      </c>
      <c r="E241" s="31">
        <v>11572042</v>
      </c>
      <c r="F241" s="27">
        <f t="shared" si="68"/>
        <v>13696668.9112</v>
      </c>
      <c r="G241" s="31">
        <f t="shared" si="69"/>
        <v>2210.6341585675323</v>
      </c>
      <c r="H241" s="27">
        <f t="shared" si="58"/>
        <v>2616.5065900805316</v>
      </c>
      <c r="J241" s="36">
        <v>43070</v>
      </c>
      <c r="K241" s="37">
        <v>1.1836</v>
      </c>
    </row>
    <row r="242" spans="1:11" x14ac:dyDescent="0.25">
      <c r="C242" s="26">
        <f>SUM(C236:C241)</f>
        <v>439771.43000000005</v>
      </c>
      <c r="D242" s="22">
        <f>SUM(D236:D241)</f>
        <v>43977.142999999996</v>
      </c>
      <c r="E242" s="28">
        <f>SUM(E236:E241)</f>
        <v>97478734</v>
      </c>
      <c r="F242" s="28">
        <f>SUM(F236:F241)</f>
        <v>114637835.6779</v>
      </c>
      <c r="G242" s="28">
        <f t="shared" si="69"/>
        <v>2216.5772342236969</v>
      </c>
      <c r="H242" s="27">
        <f t="shared" si="58"/>
        <v>2606.7595086361116</v>
      </c>
    </row>
    <row r="243" spans="1:11" x14ac:dyDescent="0.25">
      <c r="G243" s="28"/>
    </row>
    <row r="244" spans="1:11" x14ac:dyDescent="0.25">
      <c r="A244">
        <v>2018</v>
      </c>
      <c r="B244" t="s">
        <v>64</v>
      </c>
      <c r="C244" s="26">
        <v>91242.26</v>
      </c>
      <c r="D244" s="22">
        <f t="shared" si="61"/>
        <v>9124.2259999999987</v>
      </c>
      <c r="E244" s="28">
        <v>19876547</v>
      </c>
      <c r="F244" s="27">
        <f t="shared" ref="F244:F249" si="70">+E244*K244</f>
        <v>24243424.3759</v>
      </c>
      <c r="G244" s="28">
        <f t="shared" ref="G244:G250" si="71">+E244/D244</f>
        <v>2178.4365051895911</v>
      </c>
      <c r="H244" s="27">
        <f t="shared" si="58"/>
        <v>2657.0390053797446</v>
      </c>
      <c r="J244" s="36">
        <v>43101</v>
      </c>
      <c r="K244" s="37">
        <v>1.2197</v>
      </c>
    </row>
    <row r="245" spans="1:11" x14ac:dyDescent="0.25">
      <c r="B245" t="s">
        <v>65</v>
      </c>
      <c r="C245" s="26">
        <v>95808.19</v>
      </c>
      <c r="D245" s="22">
        <f t="shared" si="61"/>
        <v>9580.8189999999995</v>
      </c>
      <c r="E245" s="28">
        <v>20110602</v>
      </c>
      <c r="F245" s="27">
        <f t="shared" si="70"/>
        <v>24816482.868000001</v>
      </c>
      <c r="G245" s="28">
        <f t="shared" si="71"/>
        <v>2099.0483172680752</v>
      </c>
      <c r="H245" s="27">
        <f t="shared" si="58"/>
        <v>2590.2256235088048</v>
      </c>
      <c r="J245" s="36">
        <v>43132</v>
      </c>
      <c r="K245" s="37">
        <v>1.234</v>
      </c>
    </row>
    <row r="246" spans="1:11" x14ac:dyDescent="0.25">
      <c r="B246" t="s">
        <v>66</v>
      </c>
      <c r="C246" s="26">
        <v>69619.34</v>
      </c>
      <c r="D246" s="22">
        <f t="shared" si="61"/>
        <v>6961.9339999999993</v>
      </c>
      <c r="E246" s="28">
        <v>15062893</v>
      </c>
      <c r="F246" s="27">
        <f t="shared" si="70"/>
        <v>18578572.226199999</v>
      </c>
      <c r="G246" s="28">
        <f t="shared" si="71"/>
        <v>2163.6075550270948</v>
      </c>
      <c r="H246" s="27">
        <f t="shared" si="58"/>
        <v>2668.5935583704186</v>
      </c>
      <c r="J246" s="36">
        <v>43160</v>
      </c>
      <c r="K246" s="37">
        <v>1.2334000000000001</v>
      </c>
    </row>
    <row r="247" spans="1:11" x14ac:dyDescent="0.25">
      <c r="B247" t="s">
        <v>67</v>
      </c>
      <c r="C247" s="26">
        <v>82914.7</v>
      </c>
      <c r="D247" s="22">
        <f t="shared" si="61"/>
        <v>8291.4699999999993</v>
      </c>
      <c r="E247" s="28">
        <v>18726374</v>
      </c>
      <c r="F247" s="27">
        <f t="shared" si="70"/>
        <v>22977260.898000002</v>
      </c>
      <c r="G247" s="28">
        <f t="shared" si="71"/>
        <v>2258.5107345259648</v>
      </c>
      <c r="H247" s="27">
        <f t="shared" si="58"/>
        <v>2771.192671263359</v>
      </c>
      <c r="J247" s="36">
        <v>43191</v>
      </c>
      <c r="K247" s="37">
        <v>1.2270000000000001</v>
      </c>
    </row>
    <row r="248" spans="1:11" x14ac:dyDescent="0.25">
      <c r="B248" t="s">
        <v>68</v>
      </c>
      <c r="C248" s="26">
        <v>74637.820000000007</v>
      </c>
      <c r="D248" s="22">
        <f t="shared" si="61"/>
        <v>7463.7820000000011</v>
      </c>
      <c r="E248" s="28">
        <v>16732656</v>
      </c>
      <c r="F248" s="27">
        <f t="shared" si="70"/>
        <v>19783019.1888</v>
      </c>
      <c r="G248" s="28">
        <f t="shared" si="71"/>
        <v>2241.8468277878424</v>
      </c>
      <c r="H248" s="27">
        <f t="shared" si="58"/>
        <v>2650.5355044935659</v>
      </c>
      <c r="J248" s="36">
        <v>43221</v>
      </c>
      <c r="K248" s="37">
        <v>1.1822999999999999</v>
      </c>
    </row>
    <row r="249" spans="1:11" x14ac:dyDescent="0.25">
      <c r="B249" t="s">
        <v>69</v>
      </c>
      <c r="C249" s="29">
        <v>73808.55</v>
      </c>
      <c r="D249" s="30">
        <f t="shared" si="61"/>
        <v>7380.8550000000005</v>
      </c>
      <c r="E249" s="31">
        <v>18097240</v>
      </c>
      <c r="F249" s="27">
        <f t="shared" si="70"/>
        <v>21135766.595999997</v>
      </c>
      <c r="G249" s="31">
        <f t="shared" si="71"/>
        <v>2451.9164785109583</v>
      </c>
      <c r="H249" s="27">
        <f t="shared" si="58"/>
        <v>2863.593255252948</v>
      </c>
      <c r="J249" s="36">
        <v>43252</v>
      </c>
      <c r="K249" s="37">
        <v>1.1678999999999999</v>
      </c>
    </row>
    <row r="250" spans="1:11" x14ac:dyDescent="0.25">
      <c r="C250" s="26">
        <f>SUM(C244:C249)</f>
        <v>488030.86</v>
      </c>
      <c r="D250" s="22">
        <f>SUM(D244:D249)</f>
        <v>48803.086000000003</v>
      </c>
      <c r="E250" s="28">
        <f>SUM(E244:E249)</f>
        <v>108606312</v>
      </c>
      <c r="F250" s="28">
        <f>SUM(F244:F249)</f>
        <v>131534526.1529</v>
      </c>
      <c r="G250" s="28">
        <f t="shared" si="71"/>
        <v>2225.3984512372845</v>
      </c>
      <c r="H250" s="27">
        <f t="shared" si="58"/>
        <v>2695.2091954369439</v>
      </c>
    </row>
    <row r="251" spans="1:11" x14ac:dyDescent="0.25">
      <c r="G251" s="28"/>
    </row>
    <row r="252" spans="1:11" x14ac:dyDescent="0.25">
      <c r="B252" t="s">
        <v>70</v>
      </c>
      <c r="C252" s="26">
        <v>60363.89</v>
      </c>
      <c r="D252" s="22">
        <f t="shared" si="61"/>
        <v>6036.3890000000001</v>
      </c>
      <c r="E252" s="28">
        <v>15317140</v>
      </c>
      <c r="F252" s="27">
        <f t="shared" ref="F252:F257" si="72">+E252*K252</f>
        <v>17898078.09</v>
      </c>
      <c r="G252" s="28">
        <f t="shared" ref="G252:G258" si="73">+E252/D252</f>
        <v>2537.4673500995377</v>
      </c>
      <c r="H252" s="27">
        <f t="shared" si="58"/>
        <v>2965.0305985913101</v>
      </c>
      <c r="J252" s="36">
        <v>43282</v>
      </c>
      <c r="K252" s="37">
        <v>1.1685000000000001</v>
      </c>
    </row>
    <row r="253" spans="1:11" x14ac:dyDescent="0.25">
      <c r="B253" t="s">
        <v>71</v>
      </c>
      <c r="C253" s="26">
        <v>58640.01</v>
      </c>
      <c r="D253" s="22">
        <f t="shared" si="61"/>
        <v>5864.0010000000002</v>
      </c>
      <c r="E253" s="28">
        <v>14564243</v>
      </c>
      <c r="F253" s="27">
        <f t="shared" si="72"/>
        <v>16817331.392100003</v>
      </c>
      <c r="G253" s="28">
        <f t="shared" si="73"/>
        <v>2483.6699379826164</v>
      </c>
      <c r="H253" s="27">
        <f t="shared" si="58"/>
        <v>2867.8936773885275</v>
      </c>
      <c r="J253" s="36">
        <v>43313</v>
      </c>
      <c r="K253" s="37">
        <v>1.1547000000000001</v>
      </c>
    </row>
    <row r="254" spans="1:11" x14ac:dyDescent="0.25">
      <c r="B254" t="s">
        <v>72</v>
      </c>
      <c r="C254" s="26">
        <v>63527.32</v>
      </c>
      <c r="D254" s="22">
        <f t="shared" si="61"/>
        <v>6352.732</v>
      </c>
      <c r="E254" s="28">
        <v>16278656</v>
      </c>
      <c r="F254" s="27">
        <f t="shared" si="72"/>
        <v>18992307.955200002</v>
      </c>
      <c r="G254" s="28">
        <f t="shared" si="73"/>
        <v>2562.4654085832676</v>
      </c>
      <c r="H254" s="27">
        <f t="shared" si="58"/>
        <v>2989.628392194099</v>
      </c>
      <c r="J254" s="36">
        <v>43344</v>
      </c>
      <c r="K254" s="37">
        <v>1.1667000000000001</v>
      </c>
    </row>
    <row r="255" spans="1:11" x14ac:dyDescent="0.25">
      <c r="B255" t="s">
        <v>73</v>
      </c>
      <c r="C255" s="26">
        <v>86611.63</v>
      </c>
      <c r="D255" s="22">
        <f t="shared" si="61"/>
        <v>8661.1630000000005</v>
      </c>
      <c r="E255" s="28">
        <v>23796611</v>
      </c>
      <c r="F255" s="27">
        <f t="shared" si="72"/>
        <v>27337546.716800001</v>
      </c>
      <c r="G255" s="28">
        <f t="shared" si="73"/>
        <v>2747.5075806794075</v>
      </c>
      <c r="H255" s="27">
        <f t="shared" si="58"/>
        <v>3156.3367086845033</v>
      </c>
      <c r="J255" s="36">
        <v>43374</v>
      </c>
      <c r="K255" s="37">
        <v>1.1488</v>
      </c>
    </row>
    <row r="256" spans="1:11" x14ac:dyDescent="0.25">
      <c r="B256" t="s">
        <v>74</v>
      </c>
      <c r="C256" s="26">
        <v>88083.22</v>
      </c>
      <c r="D256" s="22">
        <f t="shared" si="61"/>
        <v>8808.3220000000001</v>
      </c>
      <c r="E256" s="28">
        <v>24383321</v>
      </c>
      <c r="F256" s="27">
        <f t="shared" si="72"/>
        <v>27709205.9844</v>
      </c>
      <c r="G256" s="28">
        <f t="shared" si="73"/>
        <v>2768.2140820919126</v>
      </c>
      <c r="H256" s="27">
        <f t="shared" si="58"/>
        <v>3145.7984828892495</v>
      </c>
      <c r="J256" s="36">
        <v>43405</v>
      </c>
      <c r="K256" s="37">
        <v>1.1364000000000001</v>
      </c>
    </row>
    <row r="257" spans="1:11" x14ac:dyDescent="0.25">
      <c r="B257" t="s">
        <v>75</v>
      </c>
      <c r="C257" s="29">
        <v>66492.42</v>
      </c>
      <c r="D257" s="30">
        <f t="shared" si="61"/>
        <v>6649.2420000000002</v>
      </c>
      <c r="E257" s="31">
        <v>18528046</v>
      </c>
      <c r="F257" s="27">
        <f t="shared" si="72"/>
        <v>21084916.347999997</v>
      </c>
      <c r="G257" s="31">
        <f t="shared" si="73"/>
        <v>2786.489948779124</v>
      </c>
      <c r="H257" s="27">
        <f t="shared" si="58"/>
        <v>3171.0255617106427</v>
      </c>
      <c r="J257" s="36">
        <v>43435</v>
      </c>
      <c r="K257" s="37">
        <v>1.1379999999999999</v>
      </c>
    </row>
    <row r="258" spans="1:11" x14ac:dyDescent="0.25">
      <c r="C258" s="26">
        <f>SUM(C252:C257)</f>
        <v>423718.48999999993</v>
      </c>
      <c r="D258" s="22">
        <f>SUM(D252:D257)</f>
        <v>42371.849000000002</v>
      </c>
      <c r="E258" s="28">
        <f>SUM(E252:E257)</f>
        <v>112868017</v>
      </c>
      <c r="F258" s="28">
        <f>SUM(F252:F257)</f>
        <v>129839386.48649999</v>
      </c>
      <c r="G258" s="28">
        <f t="shared" si="73"/>
        <v>2663.7500997419302</v>
      </c>
      <c r="H258" s="27">
        <f t="shared" si="58"/>
        <v>3064.2841780754006</v>
      </c>
    </row>
    <row r="259" spans="1:11" x14ac:dyDescent="0.25">
      <c r="G259" s="28"/>
    </row>
    <row r="260" spans="1:11" x14ac:dyDescent="0.25">
      <c r="A260">
        <v>2019</v>
      </c>
      <c r="B260" t="s">
        <v>64</v>
      </c>
      <c r="C260" s="26">
        <v>103698.57</v>
      </c>
      <c r="D260" s="22">
        <f t="shared" si="61"/>
        <v>10369.857</v>
      </c>
      <c r="E260" s="28">
        <v>28928049</v>
      </c>
      <c r="F260" s="27">
        <f t="shared" ref="F260:F265" si="74">+E260*K260</f>
        <v>33030046.348199997</v>
      </c>
      <c r="G260" s="28">
        <f t="shared" ref="G260:G266" si="75">+E260/D260</f>
        <v>2789.6285358611985</v>
      </c>
      <c r="H260" s="27">
        <f t="shared" si="58"/>
        <v>3185.1978622463162</v>
      </c>
      <c r="J260" s="36">
        <v>43466</v>
      </c>
      <c r="K260" s="37">
        <v>1.1417999999999999</v>
      </c>
    </row>
    <row r="261" spans="1:11" x14ac:dyDescent="0.25">
      <c r="B261" t="s">
        <v>65</v>
      </c>
      <c r="C261" s="26">
        <v>87140.55</v>
      </c>
      <c r="D261" s="22">
        <f t="shared" si="61"/>
        <v>8714.0550000000003</v>
      </c>
      <c r="E261" s="28">
        <v>24736188</v>
      </c>
      <c r="F261" s="27">
        <f t="shared" si="74"/>
        <v>28073099.7612</v>
      </c>
      <c r="G261" s="28">
        <f t="shared" si="75"/>
        <v>2838.6541053504939</v>
      </c>
      <c r="H261" s="27">
        <f t="shared" ref="H261:H306" si="76">+F261/D261</f>
        <v>3221.5885441622754</v>
      </c>
      <c r="J261" s="36">
        <v>43497</v>
      </c>
      <c r="K261" s="37">
        <v>1.1349</v>
      </c>
    </row>
    <row r="262" spans="1:11" x14ac:dyDescent="0.25">
      <c r="B262" t="s">
        <v>66</v>
      </c>
      <c r="C262" s="26">
        <v>87876.15</v>
      </c>
      <c r="D262" s="22">
        <f t="shared" si="61"/>
        <v>8787.6149999999998</v>
      </c>
      <c r="E262" s="28">
        <v>25715500</v>
      </c>
      <c r="F262" s="27">
        <f t="shared" si="74"/>
        <v>29048228.799999997</v>
      </c>
      <c r="G262" s="28">
        <f t="shared" si="75"/>
        <v>2926.3343922099457</v>
      </c>
      <c r="H262" s="27">
        <f t="shared" si="76"/>
        <v>3305.5873294403541</v>
      </c>
      <c r="J262" s="36">
        <v>43525</v>
      </c>
      <c r="K262" s="37">
        <v>1.1295999999999999</v>
      </c>
    </row>
    <row r="263" spans="1:11" x14ac:dyDescent="0.25">
      <c r="B263" t="s">
        <v>67</v>
      </c>
      <c r="C263" s="26">
        <v>88446.07</v>
      </c>
      <c r="D263" s="22">
        <f t="shared" si="61"/>
        <v>8844.607</v>
      </c>
      <c r="E263" s="28">
        <v>25965583</v>
      </c>
      <c r="F263" s="27">
        <f t="shared" si="74"/>
        <v>29169735.942199998</v>
      </c>
      <c r="G263" s="28">
        <f t="shared" si="75"/>
        <v>2935.7531657426948</v>
      </c>
      <c r="H263" s="27">
        <f t="shared" si="76"/>
        <v>3298.0251063953433</v>
      </c>
      <c r="J263" s="36">
        <v>43556</v>
      </c>
      <c r="K263" s="37">
        <v>1.1234</v>
      </c>
    </row>
    <row r="264" spans="1:11" x14ac:dyDescent="0.25">
      <c r="B264" t="s">
        <v>68</v>
      </c>
      <c r="C264" s="26">
        <v>54343.62</v>
      </c>
      <c r="D264" s="22">
        <f t="shared" si="61"/>
        <v>5434.3620000000001</v>
      </c>
      <c r="E264" s="28">
        <v>16795185</v>
      </c>
      <c r="F264" s="27">
        <f t="shared" si="74"/>
        <v>18788773.4595</v>
      </c>
      <c r="G264" s="28">
        <f t="shared" si="75"/>
        <v>3090.5532240951193</v>
      </c>
      <c r="H264" s="27">
        <f t="shared" si="76"/>
        <v>3457.4018917952098</v>
      </c>
      <c r="J264" s="36">
        <v>43586</v>
      </c>
      <c r="K264" s="37">
        <v>1.1187</v>
      </c>
    </row>
    <row r="265" spans="1:11" x14ac:dyDescent="0.25">
      <c r="B265" t="s">
        <v>69</v>
      </c>
      <c r="C265" s="29">
        <v>66122.539999999994</v>
      </c>
      <c r="D265" s="30">
        <f t="shared" si="61"/>
        <v>6612.253999999999</v>
      </c>
      <c r="E265" s="31">
        <v>20822499</v>
      </c>
      <c r="F265" s="27">
        <f t="shared" si="74"/>
        <v>23519012.620499998</v>
      </c>
      <c r="G265" s="31">
        <f t="shared" si="75"/>
        <v>3149.0773040479089</v>
      </c>
      <c r="H265" s="27">
        <f t="shared" si="76"/>
        <v>3556.8828149221131</v>
      </c>
      <c r="J265" s="36">
        <v>43617</v>
      </c>
      <c r="K265" s="37">
        <v>1.1294999999999999</v>
      </c>
    </row>
    <row r="266" spans="1:11" x14ac:dyDescent="0.25">
      <c r="C266" s="26">
        <f>SUM(C260:C265)</f>
        <v>487627.5</v>
      </c>
      <c r="D266" s="22">
        <f>SUM(D260:D265)</f>
        <v>48762.750000000007</v>
      </c>
      <c r="E266" s="28">
        <f>SUM(E260:E265)</f>
        <v>142963004</v>
      </c>
      <c r="F266" s="28">
        <f>SUM(F260:F265)</f>
        <v>161628896.9316</v>
      </c>
      <c r="G266" s="28">
        <f t="shared" si="75"/>
        <v>2931.8076605605711</v>
      </c>
      <c r="H266" s="27">
        <f t="shared" si="76"/>
        <v>3314.5976576710705</v>
      </c>
    </row>
    <row r="267" spans="1:11" x14ac:dyDescent="0.25">
      <c r="G267" s="28"/>
    </row>
    <row r="268" spans="1:11" x14ac:dyDescent="0.25">
      <c r="B268" t="s">
        <v>70</v>
      </c>
      <c r="C268" s="26">
        <v>60827.57</v>
      </c>
      <c r="D268" s="22">
        <f t="shared" si="61"/>
        <v>6082.7569999999996</v>
      </c>
      <c r="E268" s="28">
        <v>19544542</v>
      </c>
      <c r="F268" s="27">
        <f t="shared" ref="F268:F273" si="77">+E268*K268</f>
        <v>21911386.036199998</v>
      </c>
      <c r="G268" s="28">
        <f t="shared" ref="G268:G274" si="78">+E268/D268</f>
        <v>3213.1058334238901</v>
      </c>
      <c r="H268" s="27">
        <f t="shared" si="76"/>
        <v>3602.2129498515228</v>
      </c>
      <c r="J268" s="36">
        <v>43647</v>
      </c>
      <c r="K268" s="37">
        <v>1.1211</v>
      </c>
    </row>
    <row r="269" spans="1:11" x14ac:dyDescent="0.25">
      <c r="B269" t="s">
        <v>71</v>
      </c>
      <c r="C269" s="26">
        <v>62075.46</v>
      </c>
      <c r="D269" s="22">
        <f t="shared" si="61"/>
        <v>6207.5460000000003</v>
      </c>
      <c r="E269" s="28">
        <v>19846854</v>
      </c>
      <c r="F269" s="27">
        <f t="shared" si="77"/>
        <v>22087563.816599999</v>
      </c>
      <c r="G269" s="28">
        <f t="shared" si="78"/>
        <v>3197.2141648245538</v>
      </c>
      <c r="H269" s="27">
        <f t="shared" si="76"/>
        <v>3558.1796440332455</v>
      </c>
      <c r="J269" s="36">
        <v>43678</v>
      </c>
      <c r="K269" s="37">
        <v>1.1129</v>
      </c>
    </row>
    <row r="270" spans="1:11" x14ac:dyDescent="0.25">
      <c r="B270" t="s">
        <v>72</v>
      </c>
      <c r="C270" s="26">
        <v>55989.47</v>
      </c>
      <c r="D270" s="22">
        <f t="shared" si="61"/>
        <v>5598.9470000000001</v>
      </c>
      <c r="E270" s="28">
        <v>17918239</v>
      </c>
      <c r="F270" s="27">
        <f t="shared" si="77"/>
        <v>19729772.962899998</v>
      </c>
      <c r="G270" s="28">
        <f t="shared" si="78"/>
        <v>3200.2873040234172</v>
      </c>
      <c r="H270" s="27">
        <f t="shared" si="76"/>
        <v>3523.8363504601843</v>
      </c>
      <c r="J270" s="36">
        <v>43709</v>
      </c>
      <c r="K270" s="37">
        <v>1.1011</v>
      </c>
    </row>
    <row r="271" spans="1:11" x14ac:dyDescent="0.25">
      <c r="B271" t="s">
        <v>73</v>
      </c>
      <c r="C271" s="26">
        <v>74915.5</v>
      </c>
      <c r="D271" s="22">
        <f t="shared" si="61"/>
        <v>7491.55</v>
      </c>
      <c r="E271" s="28">
        <v>24262705</v>
      </c>
      <c r="F271" s="27">
        <f t="shared" si="77"/>
        <v>26829699.188999996</v>
      </c>
      <c r="G271" s="28">
        <f t="shared" si="78"/>
        <v>3238.6762418992062</v>
      </c>
      <c r="H271" s="27">
        <f t="shared" si="76"/>
        <v>3581.3281882921419</v>
      </c>
      <c r="J271" s="36">
        <v>43739</v>
      </c>
      <c r="K271" s="37">
        <v>1.1057999999999999</v>
      </c>
    </row>
    <row r="272" spans="1:11" x14ac:dyDescent="0.25">
      <c r="B272" t="s">
        <v>74</v>
      </c>
      <c r="C272" s="26">
        <v>76130.02</v>
      </c>
      <c r="D272" s="22">
        <f t="shared" si="61"/>
        <v>7613.0020000000004</v>
      </c>
      <c r="E272" s="28">
        <v>24603211</v>
      </c>
      <c r="F272" s="27">
        <f t="shared" si="77"/>
        <v>27189008.476099998</v>
      </c>
      <c r="G272" s="28">
        <f t="shared" si="78"/>
        <v>3231.7357856992548</v>
      </c>
      <c r="H272" s="27">
        <f t="shared" si="76"/>
        <v>3571.3912167762464</v>
      </c>
      <c r="J272" s="36">
        <v>43770</v>
      </c>
      <c r="K272" s="37">
        <v>1.1051</v>
      </c>
    </row>
    <row r="273" spans="1:11" x14ac:dyDescent="0.25">
      <c r="B273" t="s">
        <v>75</v>
      </c>
      <c r="C273" s="29">
        <v>45082.19</v>
      </c>
      <c r="D273" s="30">
        <f t="shared" si="61"/>
        <v>4508.2190000000001</v>
      </c>
      <c r="E273" s="31">
        <v>14882940</v>
      </c>
      <c r="F273" s="27">
        <f t="shared" si="77"/>
        <v>16540899.515999999</v>
      </c>
      <c r="G273" s="31">
        <f t="shared" si="78"/>
        <v>3301.2903765322849</v>
      </c>
      <c r="H273" s="27">
        <f t="shared" si="76"/>
        <v>3669.0541244779811</v>
      </c>
      <c r="J273" s="36">
        <v>43800</v>
      </c>
      <c r="K273" s="37">
        <v>1.1113999999999999</v>
      </c>
    </row>
    <row r="274" spans="1:11" x14ac:dyDescent="0.25">
      <c r="C274" s="26">
        <f>SUM(C268:C273)</f>
        <v>375020.21</v>
      </c>
      <c r="D274" s="22">
        <f>SUM(D268:D273)</f>
        <v>37502.020999999993</v>
      </c>
      <c r="E274" s="28">
        <f>SUM(E268:E273)</f>
        <v>121058491</v>
      </c>
      <c r="F274" s="28">
        <f>SUM(F268:F273)</f>
        <v>134288329.99679998</v>
      </c>
      <c r="G274" s="28">
        <f t="shared" si="78"/>
        <v>3228.0524561596299</v>
      </c>
      <c r="H274" s="27">
        <f t="shared" si="76"/>
        <v>3580.8291504289864</v>
      </c>
    </row>
    <row r="275" spans="1:11" x14ac:dyDescent="0.25">
      <c r="G275" s="28"/>
    </row>
    <row r="276" spans="1:11" x14ac:dyDescent="0.25">
      <c r="A276">
        <v>2020</v>
      </c>
      <c r="B276" t="s">
        <v>64</v>
      </c>
      <c r="C276" s="26">
        <v>100714.03</v>
      </c>
      <c r="D276" s="22">
        <f t="shared" ref="D276:D305" si="79">+C276/10</f>
        <v>10071.403</v>
      </c>
      <c r="E276" s="28">
        <v>32551972</v>
      </c>
      <c r="F276" s="27">
        <f t="shared" ref="F276:F281" si="80">+E276*K276</f>
        <v>36126178.525599994</v>
      </c>
      <c r="G276" s="28">
        <f t="shared" ref="G276:G282" si="81">+E276/D276</f>
        <v>3232.1189014082743</v>
      </c>
      <c r="H276" s="27">
        <f t="shared" si="76"/>
        <v>3587.0055567829022</v>
      </c>
      <c r="J276" s="36">
        <v>43831</v>
      </c>
      <c r="K276" s="37">
        <v>1.1097999999999999</v>
      </c>
    </row>
    <row r="277" spans="1:11" x14ac:dyDescent="0.25">
      <c r="B277" t="s">
        <v>65</v>
      </c>
      <c r="C277" s="26">
        <v>75322.58</v>
      </c>
      <c r="D277" s="22">
        <f t="shared" si="79"/>
        <v>7532.2579999999998</v>
      </c>
      <c r="E277" s="28">
        <v>24623172</v>
      </c>
      <c r="F277" s="27">
        <f t="shared" si="80"/>
        <v>26866342.9692</v>
      </c>
      <c r="G277" s="28">
        <f t="shared" si="81"/>
        <v>3269.0292871008933</v>
      </c>
      <c r="H277" s="27">
        <f t="shared" si="76"/>
        <v>3566.8378551557848</v>
      </c>
      <c r="J277" s="36">
        <v>43862</v>
      </c>
      <c r="K277" s="37">
        <v>1.0911</v>
      </c>
    </row>
    <row r="278" spans="1:11" x14ac:dyDescent="0.25">
      <c r="B278" t="s">
        <v>66</v>
      </c>
      <c r="C278" s="26">
        <v>95314.16</v>
      </c>
      <c r="D278" s="22">
        <f t="shared" si="79"/>
        <v>9531.4160000000011</v>
      </c>
      <c r="E278" s="28">
        <v>31224756</v>
      </c>
      <c r="F278" s="27">
        <f t="shared" si="80"/>
        <v>34490865.477600001</v>
      </c>
      <c r="G278" s="28">
        <f t="shared" si="81"/>
        <v>3275.982917963081</v>
      </c>
      <c r="H278" s="27">
        <f t="shared" si="76"/>
        <v>3618.6507311820192</v>
      </c>
      <c r="J278" s="36">
        <v>43891</v>
      </c>
      <c r="K278" s="37">
        <v>1.1046</v>
      </c>
    </row>
    <row r="279" spans="1:11" x14ac:dyDescent="0.25">
      <c r="B279" t="s">
        <v>67</v>
      </c>
      <c r="C279" s="26">
        <v>70988.3</v>
      </c>
      <c r="D279" s="22">
        <f t="shared" si="79"/>
        <v>7098.83</v>
      </c>
      <c r="E279" s="28">
        <v>22873958</v>
      </c>
      <c r="F279" s="27">
        <f t="shared" si="80"/>
        <v>24866279.741799999</v>
      </c>
      <c r="G279" s="28">
        <f t="shared" si="81"/>
        <v>3222.2152101120892</v>
      </c>
      <c r="H279" s="27">
        <f t="shared" si="76"/>
        <v>3502.8701549128518</v>
      </c>
      <c r="J279" s="36">
        <v>43922</v>
      </c>
      <c r="K279" s="37">
        <v>1.0871</v>
      </c>
    </row>
    <row r="280" spans="1:11" x14ac:dyDescent="0.25">
      <c r="B280" t="s">
        <v>68</v>
      </c>
      <c r="C280" s="26">
        <v>65659.070000000007</v>
      </c>
      <c r="D280" s="22">
        <f t="shared" si="79"/>
        <v>6565.9070000000011</v>
      </c>
      <c r="E280" s="28">
        <v>21431322</v>
      </c>
      <c r="F280" s="27">
        <f t="shared" si="80"/>
        <v>23375142.905400001</v>
      </c>
      <c r="G280" s="28">
        <f t="shared" si="81"/>
        <v>3264.030696749131</v>
      </c>
      <c r="H280" s="27">
        <f t="shared" si="76"/>
        <v>3560.0782809442771</v>
      </c>
      <c r="J280" s="36">
        <v>43952</v>
      </c>
      <c r="K280" s="37">
        <v>1.0907</v>
      </c>
    </row>
    <row r="281" spans="1:11" x14ac:dyDescent="0.25">
      <c r="B281" t="s">
        <v>69</v>
      </c>
      <c r="C281" s="29">
        <v>73200.289999999994</v>
      </c>
      <c r="D281" s="30">
        <f t="shared" si="79"/>
        <v>7320.0289999999995</v>
      </c>
      <c r="E281" s="31">
        <v>24002802</v>
      </c>
      <c r="F281" s="27">
        <f t="shared" si="80"/>
        <v>27024754.771799996</v>
      </c>
      <c r="G281" s="31">
        <f t="shared" si="81"/>
        <v>3279.0583206705878</v>
      </c>
      <c r="H281" s="27">
        <f t="shared" si="76"/>
        <v>3691.8917632430143</v>
      </c>
      <c r="J281" s="36">
        <v>43983</v>
      </c>
      <c r="K281" s="37">
        <v>1.1258999999999999</v>
      </c>
    </row>
    <row r="282" spans="1:11" x14ac:dyDescent="0.25">
      <c r="C282" s="26">
        <f>SUM(C276:C281)</f>
        <v>481198.43</v>
      </c>
      <c r="D282" s="22">
        <f>SUM(D276:D281)</f>
        <v>48119.843000000001</v>
      </c>
      <c r="E282" s="28">
        <f>SUM(E276:E281)</f>
        <v>156707982</v>
      </c>
      <c r="F282" s="28">
        <f>SUM(F276:F281)</f>
        <v>172749564.39139998</v>
      </c>
      <c r="G282" s="28">
        <f t="shared" si="81"/>
        <v>3256.6187300320162</v>
      </c>
      <c r="H282" s="27">
        <f t="shared" si="76"/>
        <v>3589.986035311877</v>
      </c>
    </row>
    <row r="283" spans="1:11" x14ac:dyDescent="0.25">
      <c r="G283" s="28"/>
    </row>
    <row r="284" spans="1:11" x14ac:dyDescent="0.25">
      <c r="B284" t="s">
        <v>70</v>
      </c>
      <c r="C284" s="26">
        <v>77521.36</v>
      </c>
      <c r="D284" s="22">
        <f t="shared" si="79"/>
        <v>7752.1360000000004</v>
      </c>
      <c r="E284" s="28">
        <v>25079689</v>
      </c>
      <c r="F284" s="27">
        <f t="shared" ref="F284:F289" si="82">+E284*K284</f>
        <v>28811546.723200001</v>
      </c>
      <c r="G284" s="28">
        <f t="shared" ref="G284:G290" si="83">+E284/D284</f>
        <v>3235.1972411216725</v>
      </c>
      <c r="H284" s="27">
        <f t="shared" si="76"/>
        <v>3716.5945906005777</v>
      </c>
      <c r="J284" s="36">
        <v>44013</v>
      </c>
      <c r="K284" s="37">
        <v>1.1488</v>
      </c>
    </row>
    <row r="285" spans="1:11" x14ac:dyDescent="0.25">
      <c r="B285" t="s">
        <v>71</v>
      </c>
      <c r="C285" s="26">
        <v>64849.61</v>
      </c>
      <c r="D285" s="22">
        <f t="shared" si="79"/>
        <v>6484.9610000000002</v>
      </c>
      <c r="E285" s="28">
        <v>20507696</v>
      </c>
      <c r="F285" s="27">
        <f t="shared" si="82"/>
        <v>24262655.137600001</v>
      </c>
      <c r="G285" s="28">
        <f t="shared" si="83"/>
        <v>3162.3468514305637</v>
      </c>
      <c r="H285" s="27">
        <f t="shared" si="76"/>
        <v>3741.3725599274999</v>
      </c>
      <c r="J285" s="36">
        <v>44044</v>
      </c>
      <c r="K285" s="37">
        <v>1.1831</v>
      </c>
    </row>
    <row r="286" spans="1:11" x14ac:dyDescent="0.25">
      <c r="B286" t="s">
        <v>72</v>
      </c>
      <c r="C286" s="26">
        <v>76465.27</v>
      </c>
      <c r="D286" s="22">
        <f t="shared" si="79"/>
        <v>7646.527</v>
      </c>
      <c r="E286" s="28">
        <v>23159865</v>
      </c>
      <c r="F286" s="27">
        <f t="shared" si="82"/>
        <v>27293900.902500004</v>
      </c>
      <c r="G286" s="28">
        <f t="shared" si="83"/>
        <v>3028.8083727422918</v>
      </c>
      <c r="H286" s="27">
        <f t="shared" si="76"/>
        <v>3569.4506672767916</v>
      </c>
      <c r="J286" s="36">
        <v>44075</v>
      </c>
      <c r="K286" s="37">
        <v>1.1785000000000001</v>
      </c>
    </row>
    <row r="287" spans="1:11" x14ac:dyDescent="0.25">
      <c r="B287" t="s">
        <v>73</v>
      </c>
      <c r="C287" s="26">
        <v>65688.479999999996</v>
      </c>
      <c r="D287" s="22">
        <f t="shared" si="79"/>
        <v>6568.848</v>
      </c>
      <c r="E287" s="28">
        <v>19991853</v>
      </c>
      <c r="F287" s="27">
        <f t="shared" si="82"/>
        <v>23526412.610400002</v>
      </c>
      <c r="G287" s="28">
        <f t="shared" si="83"/>
        <v>3043.4336431593483</v>
      </c>
      <c r="H287" s="27">
        <f t="shared" si="76"/>
        <v>3581.5127112699215</v>
      </c>
      <c r="J287" s="36">
        <v>44105</v>
      </c>
      <c r="K287" s="37">
        <v>1.1768000000000001</v>
      </c>
    </row>
    <row r="288" spans="1:11" x14ac:dyDescent="0.25">
      <c r="B288" t="s">
        <v>74</v>
      </c>
      <c r="C288" s="26">
        <v>80074.240000000005</v>
      </c>
      <c r="D288" s="22">
        <f t="shared" si="79"/>
        <v>8007.4240000000009</v>
      </c>
      <c r="E288" s="28">
        <v>23959855</v>
      </c>
      <c r="F288" s="27">
        <f t="shared" si="82"/>
        <v>28334924.523000002</v>
      </c>
      <c r="G288" s="28">
        <f t="shared" si="83"/>
        <v>2992.2051086591641</v>
      </c>
      <c r="H288" s="27">
        <f t="shared" si="76"/>
        <v>3538.5817615003275</v>
      </c>
      <c r="J288" s="36">
        <v>44136</v>
      </c>
      <c r="K288" s="37">
        <v>1.1826000000000001</v>
      </c>
    </row>
    <row r="289" spans="1:11" x14ac:dyDescent="0.25">
      <c r="B289" t="s">
        <v>75</v>
      </c>
      <c r="C289" s="29">
        <v>66554.539999999994</v>
      </c>
      <c r="D289" s="30">
        <f t="shared" si="79"/>
        <v>6655.4539999999997</v>
      </c>
      <c r="E289" s="31">
        <v>19990587</v>
      </c>
      <c r="F289" s="27">
        <f t="shared" si="82"/>
        <v>24324546.261600003</v>
      </c>
      <c r="G289" s="31">
        <f t="shared" si="83"/>
        <v>3003.6398719005497</v>
      </c>
      <c r="H289" s="27">
        <f t="shared" si="76"/>
        <v>3654.8289961285891</v>
      </c>
      <c r="J289" s="36">
        <v>44166</v>
      </c>
      <c r="K289" s="37">
        <v>1.2168000000000001</v>
      </c>
    </row>
    <row r="290" spans="1:11" x14ac:dyDescent="0.25">
      <c r="C290" s="26">
        <f>SUM(C284:C289)</f>
        <v>431153.49999999994</v>
      </c>
      <c r="D290" s="22">
        <f>SUM(D284:D289)</f>
        <v>43115.35</v>
      </c>
      <c r="E290" s="28">
        <f>SUM(E284:E289)</f>
        <v>132689545</v>
      </c>
      <c r="F290" s="28">
        <f>SUM(F284:F289)</f>
        <v>156553986.15830001</v>
      </c>
      <c r="G290" s="28">
        <f t="shared" si="83"/>
        <v>3077.5476715369355</v>
      </c>
      <c r="H290" s="27">
        <f t="shared" si="76"/>
        <v>3631.0498733815225</v>
      </c>
    </row>
    <row r="291" spans="1:11" x14ac:dyDescent="0.25">
      <c r="G291" s="28"/>
    </row>
    <row r="292" spans="1:11" x14ac:dyDescent="0.25">
      <c r="A292">
        <v>2021</v>
      </c>
      <c r="B292" t="s">
        <v>64</v>
      </c>
      <c r="C292" s="26">
        <v>83767.91</v>
      </c>
      <c r="D292" s="22">
        <f t="shared" si="79"/>
        <v>8376.7910000000011</v>
      </c>
      <c r="E292" s="28">
        <v>23990265</v>
      </c>
      <c r="F292" s="27">
        <f t="shared" ref="F292:F297" si="84">+E292*K292</f>
        <v>29215344.717</v>
      </c>
      <c r="G292" s="28">
        <f t="shared" ref="G292:G298" si="85">+E292/D292</f>
        <v>2863.8968072618736</v>
      </c>
      <c r="H292" s="27">
        <f t="shared" si="76"/>
        <v>3487.6535318835095</v>
      </c>
      <c r="J292" s="36">
        <v>44197</v>
      </c>
      <c r="K292" s="37">
        <v>1.2178</v>
      </c>
    </row>
    <row r="293" spans="1:11" x14ac:dyDescent="0.25">
      <c r="B293" t="s">
        <v>65</v>
      </c>
      <c r="C293" s="26">
        <v>94691.81</v>
      </c>
      <c r="D293" s="22">
        <f t="shared" si="79"/>
        <v>9469.1810000000005</v>
      </c>
      <c r="E293" s="28">
        <v>27450659</v>
      </c>
      <c r="F293" s="27">
        <f t="shared" si="84"/>
        <v>33198826.994600002</v>
      </c>
      <c r="G293" s="28">
        <f t="shared" si="85"/>
        <v>2898.9475436154403</v>
      </c>
      <c r="H293" s="27">
        <f t="shared" si="76"/>
        <v>3505.9871592485138</v>
      </c>
      <c r="J293" s="36">
        <v>44228</v>
      </c>
      <c r="K293" s="37">
        <v>1.2094</v>
      </c>
    </row>
    <row r="294" spans="1:11" x14ac:dyDescent="0.25">
      <c r="B294" t="s">
        <v>66</v>
      </c>
      <c r="C294" s="26">
        <v>78266.080000000002</v>
      </c>
      <c r="D294" s="22">
        <f t="shared" si="79"/>
        <v>7826.6080000000002</v>
      </c>
      <c r="E294" s="28">
        <v>23387953</v>
      </c>
      <c r="F294" s="27">
        <f t="shared" si="84"/>
        <v>27836341.660599999</v>
      </c>
      <c r="G294" s="28">
        <f t="shared" si="85"/>
        <v>2988.2617092870883</v>
      </c>
      <c r="H294" s="27">
        <f t="shared" si="76"/>
        <v>3556.6290863934923</v>
      </c>
      <c r="J294" s="36">
        <v>44256</v>
      </c>
      <c r="K294" s="37">
        <v>1.1901999999999999</v>
      </c>
    </row>
    <row r="295" spans="1:11" x14ac:dyDescent="0.25">
      <c r="B295" t="s">
        <v>67</v>
      </c>
      <c r="C295" s="26">
        <v>70711.789999999994</v>
      </c>
      <c r="D295" s="22">
        <f t="shared" si="79"/>
        <v>7071.1789999999992</v>
      </c>
      <c r="E295" s="28">
        <v>21358380</v>
      </c>
      <c r="F295" s="27">
        <f t="shared" si="84"/>
        <v>25555301.669999998</v>
      </c>
      <c r="G295" s="28">
        <f t="shared" si="85"/>
        <v>3020.4835714100864</v>
      </c>
      <c r="H295" s="27">
        <f t="shared" si="76"/>
        <v>3614.0085931921681</v>
      </c>
      <c r="J295" s="36">
        <v>44287</v>
      </c>
      <c r="K295" s="37">
        <v>1.1964999999999999</v>
      </c>
    </row>
    <row r="296" spans="1:11" x14ac:dyDescent="0.25">
      <c r="B296" t="s">
        <v>68</v>
      </c>
      <c r="C296" s="26">
        <v>45090.59</v>
      </c>
      <c r="D296" s="22">
        <f t="shared" si="79"/>
        <v>4509.0589999999993</v>
      </c>
      <c r="E296" s="28">
        <v>13686686</v>
      </c>
      <c r="F296" s="27">
        <f t="shared" si="84"/>
        <v>16623848.815599998</v>
      </c>
      <c r="G296" s="28">
        <f t="shared" si="85"/>
        <v>3035.3752301755203</v>
      </c>
      <c r="H296" s="27">
        <f t="shared" si="76"/>
        <v>3686.766754571187</v>
      </c>
      <c r="J296" s="36">
        <v>44317</v>
      </c>
      <c r="K296" s="37">
        <v>1.2145999999999999</v>
      </c>
    </row>
    <row r="297" spans="1:11" x14ac:dyDescent="0.25">
      <c r="B297" t="s">
        <v>69</v>
      </c>
      <c r="C297" s="29">
        <v>62301.18</v>
      </c>
      <c r="D297" s="30">
        <f t="shared" si="79"/>
        <v>6230.1180000000004</v>
      </c>
      <c r="E297" s="31">
        <v>18818606</v>
      </c>
      <c r="F297" s="27">
        <f t="shared" si="84"/>
        <v>22672656.5088</v>
      </c>
      <c r="G297" s="31">
        <f t="shared" si="85"/>
        <v>3020.5858059189245</v>
      </c>
      <c r="H297" s="27">
        <f t="shared" si="76"/>
        <v>3639.2017789711203</v>
      </c>
      <c r="J297" s="36">
        <v>44348</v>
      </c>
      <c r="K297" s="37">
        <v>1.2048000000000001</v>
      </c>
    </row>
    <row r="298" spans="1:11" x14ac:dyDescent="0.25">
      <c r="C298" s="26">
        <f>SUM(C292:C297)</f>
        <v>434829.35999999993</v>
      </c>
      <c r="D298" s="22">
        <f>SUM(D292:D297)</f>
        <v>43482.936000000002</v>
      </c>
      <c r="E298" s="28">
        <f>SUM(E292:E297)</f>
        <v>128692549</v>
      </c>
      <c r="F298" s="28">
        <f>SUM(F292:F297)</f>
        <v>155102320.36660001</v>
      </c>
      <c r="G298" s="28">
        <f t="shared" si="85"/>
        <v>2959.6103860144126</v>
      </c>
      <c r="H298" s="27">
        <f t="shared" si="76"/>
        <v>3566.9698193010704</v>
      </c>
    </row>
    <row r="299" spans="1:11" x14ac:dyDescent="0.25">
      <c r="G299" s="28"/>
    </row>
    <row r="300" spans="1:11" x14ac:dyDescent="0.25">
      <c r="B300" t="s">
        <v>70</v>
      </c>
      <c r="C300" s="26">
        <v>44905.4</v>
      </c>
      <c r="D300" s="22">
        <f t="shared" si="79"/>
        <v>4490.54</v>
      </c>
      <c r="E300" s="28">
        <v>14031651</v>
      </c>
      <c r="F300" s="27">
        <f t="shared" ref="F300:F305" si="86">+E300*K300</f>
        <v>16586814.6471</v>
      </c>
      <c r="G300" s="28">
        <f t="shared" ref="G300:G306" si="87">+E300/D300</f>
        <v>3124.7135088430346</v>
      </c>
      <c r="H300" s="27">
        <f t="shared" si="76"/>
        <v>3693.7238388033511</v>
      </c>
      <c r="J300" s="36">
        <v>44378</v>
      </c>
      <c r="K300" s="37">
        <v>1.1820999999999999</v>
      </c>
    </row>
    <row r="301" spans="1:11" x14ac:dyDescent="0.25">
      <c r="B301" t="s">
        <v>71</v>
      </c>
      <c r="C301" s="26">
        <v>33635.279999999999</v>
      </c>
      <c r="D301" s="22">
        <f t="shared" si="79"/>
        <v>3363.5279999999998</v>
      </c>
      <c r="E301" s="28">
        <v>10754594</v>
      </c>
      <c r="F301" s="27">
        <f t="shared" si="86"/>
        <v>12654930.7598</v>
      </c>
      <c r="G301" s="28">
        <f t="shared" si="87"/>
        <v>3197.4147383342729</v>
      </c>
      <c r="H301" s="27">
        <f t="shared" si="76"/>
        <v>3762.3979225979392</v>
      </c>
      <c r="J301" s="36">
        <v>44409</v>
      </c>
      <c r="K301" s="37">
        <v>1.1767000000000001</v>
      </c>
    </row>
    <row r="302" spans="1:11" x14ac:dyDescent="0.25">
      <c r="B302" t="s">
        <v>72</v>
      </c>
      <c r="C302" s="26">
        <v>51780.97</v>
      </c>
      <c r="D302" s="22">
        <f t="shared" si="79"/>
        <v>5178.0969999999998</v>
      </c>
      <c r="E302" s="28">
        <v>16721172</v>
      </c>
      <c r="F302" s="27">
        <f t="shared" si="86"/>
        <v>19672458.858000003</v>
      </c>
      <c r="G302" s="28">
        <f t="shared" si="87"/>
        <v>3229.2118127566941</v>
      </c>
      <c r="H302" s="27">
        <f t="shared" si="76"/>
        <v>3799.1676977082516</v>
      </c>
      <c r="J302" s="36">
        <v>44440</v>
      </c>
      <c r="K302" s="37">
        <v>1.1765000000000001</v>
      </c>
    </row>
    <row r="303" spans="1:11" x14ac:dyDescent="0.25">
      <c r="B303" t="s">
        <v>73</v>
      </c>
      <c r="C303" s="26">
        <v>66896.37</v>
      </c>
      <c r="D303" s="22">
        <f t="shared" si="79"/>
        <v>6689.6369999999997</v>
      </c>
      <c r="E303" s="28">
        <v>21056651</v>
      </c>
      <c r="F303" s="27">
        <f t="shared" si="86"/>
        <v>24425715.16</v>
      </c>
      <c r="G303" s="28">
        <f t="shared" si="87"/>
        <v>3147.6522567666975</v>
      </c>
      <c r="H303" s="27">
        <f t="shared" si="76"/>
        <v>3651.2766178493694</v>
      </c>
      <c r="J303" s="36">
        <v>44470</v>
      </c>
      <c r="K303" s="37">
        <v>1.1599999999999999</v>
      </c>
    </row>
    <row r="304" spans="1:11" x14ac:dyDescent="0.25">
      <c r="B304" t="s">
        <v>74</v>
      </c>
      <c r="C304" s="26">
        <v>90899.1</v>
      </c>
      <c r="D304" s="22">
        <f t="shared" si="79"/>
        <v>9089.91</v>
      </c>
      <c r="E304" s="28">
        <v>29676583</v>
      </c>
      <c r="F304" s="27">
        <f t="shared" si="86"/>
        <v>33878787.152800001</v>
      </c>
      <c r="G304" s="28">
        <f t="shared" si="87"/>
        <v>3264.7829296439681</v>
      </c>
      <c r="H304" s="27">
        <f t="shared" si="76"/>
        <v>3727.0761924815538</v>
      </c>
      <c r="J304" s="36">
        <v>44501</v>
      </c>
      <c r="K304" s="37">
        <v>1.1415999999999999</v>
      </c>
    </row>
    <row r="305" spans="1:11" x14ac:dyDescent="0.25">
      <c r="B305" t="s">
        <v>75</v>
      </c>
      <c r="C305" s="29">
        <v>52433.8</v>
      </c>
      <c r="D305" s="30">
        <f t="shared" si="79"/>
        <v>5243.38</v>
      </c>
      <c r="E305" s="31">
        <v>17914128</v>
      </c>
      <c r="F305" s="27">
        <f t="shared" si="86"/>
        <v>20244756.052800003</v>
      </c>
      <c r="G305" s="31">
        <f t="shared" si="87"/>
        <v>3416.5229298658496</v>
      </c>
      <c r="H305" s="27">
        <f t="shared" si="76"/>
        <v>3861.0125630413977</v>
      </c>
      <c r="J305" s="36">
        <v>44531</v>
      </c>
      <c r="K305" s="37">
        <v>1.1301000000000001</v>
      </c>
    </row>
    <row r="306" spans="1:11" x14ac:dyDescent="0.25">
      <c r="C306" s="26">
        <f>SUM(C300:C305)</f>
        <v>340550.92</v>
      </c>
      <c r="D306" s="22">
        <f>SUM(D300:D305)</f>
        <v>34055.091999999997</v>
      </c>
      <c r="E306" s="28">
        <f>SUM(E300:E305)</f>
        <v>110154779</v>
      </c>
      <c r="F306" s="28">
        <f>SUM(F300:F305)</f>
        <v>127463462.63049999</v>
      </c>
      <c r="G306" s="28">
        <f t="shared" si="87"/>
        <v>3234.6052390638092</v>
      </c>
      <c r="H306" s="27">
        <f t="shared" si="76"/>
        <v>3742.8606162772958</v>
      </c>
    </row>
    <row r="307" spans="1:11" x14ac:dyDescent="0.25">
      <c r="G307" s="28"/>
    </row>
    <row r="308" spans="1:11" x14ac:dyDescent="0.25">
      <c r="A308">
        <v>2022</v>
      </c>
      <c r="B308" t="s">
        <v>64</v>
      </c>
      <c r="C308" s="22">
        <f>+D308*1000</f>
        <v>6753000</v>
      </c>
      <c r="D308" s="22">
        <v>6753</v>
      </c>
      <c r="E308" s="58">
        <v>23182586</v>
      </c>
      <c r="F308" s="4">
        <v>26235732.576199997</v>
      </c>
      <c r="G308" s="58">
        <v>3432.9314378794611</v>
      </c>
      <c r="H308" s="4">
        <v>3885.048508248186</v>
      </c>
      <c r="J308" s="36">
        <v>44562</v>
      </c>
      <c r="K308" s="37">
        <v>1.1316999999999999</v>
      </c>
    </row>
    <row r="309" spans="1:11" x14ac:dyDescent="0.25">
      <c r="B309" t="s">
        <v>65</v>
      </c>
      <c r="C309" s="22">
        <f t="shared" ref="C309:C321" si="88">+D309*1000</f>
        <v>5148000</v>
      </c>
      <c r="D309" s="22">
        <v>5148</v>
      </c>
      <c r="E309" s="58">
        <v>17679155</v>
      </c>
      <c r="F309" s="4">
        <v>20064073.009500001</v>
      </c>
      <c r="G309" s="58">
        <v>3434.1792929292928</v>
      </c>
      <c r="H309" s="4">
        <v>3897.4500795454546</v>
      </c>
      <c r="J309" s="36">
        <v>44593</v>
      </c>
      <c r="K309">
        <v>1.1349</v>
      </c>
    </row>
    <row r="310" spans="1:11" x14ac:dyDescent="0.25">
      <c r="B310" t="s">
        <v>66</v>
      </c>
      <c r="C310" s="22">
        <f t="shared" si="88"/>
        <v>5630000</v>
      </c>
      <c r="D310" s="22">
        <v>5630</v>
      </c>
      <c r="E310" s="58">
        <v>19085587</v>
      </c>
      <c r="F310" s="4">
        <v>21030408.315300003</v>
      </c>
      <c r="G310" s="58">
        <v>3389.9799289520424</v>
      </c>
      <c r="H310" s="4">
        <v>3735.418883712256</v>
      </c>
      <c r="J310" s="36">
        <v>44621</v>
      </c>
      <c r="K310">
        <v>1.1019000000000001</v>
      </c>
    </row>
    <row r="311" spans="1:11" x14ac:dyDescent="0.25">
      <c r="B311" t="s">
        <v>67</v>
      </c>
      <c r="C311" s="22">
        <f t="shared" si="88"/>
        <v>5201000</v>
      </c>
      <c r="D311" s="22">
        <v>5201</v>
      </c>
      <c r="E311" s="59">
        <v>18670674</v>
      </c>
      <c r="F311" s="4">
        <v>20169929.122200001</v>
      </c>
      <c r="G311" s="59">
        <v>3589.8238800230724</v>
      </c>
      <c r="H311" s="63">
        <v>3878.0867375889252</v>
      </c>
      <c r="J311" s="36">
        <v>44652</v>
      </c>
      <c r="K311">
        <v>1.0803</v>
      </c>
    </row>
    <row r="312" spans="1:11" x14ac:dyDescent="0.25">
      <c r="B312" t="s">
        <v>68</v>
      </c>
      <c r="C312" s="22">
        <f t="shared" si="88"/>
        <v>5154000</v>
      </c>
      <c r="D312" s="22">
        <v>5154</v>
      </c>
      <c r="E312" s="58">
        <v>18734540</v>
      </c>
      <c r="F312" s="4">
        <v>19796788.417999998</v>
      </c>
      <c r="G312" s="58">
        <v>3634.9514939852543</v>
      </c>
      <c r="H312" s="4">
        <v>3841.0532436942181</v>
      </c>
      <c r="J312" s="36">
        <v>44682</v>
      </c>
      <c r="K312">
        <v>1.0567</v>
      </c>
    </row>
    <row r="313" spans="1:11" x14ac:dyDescent="0.25">
      <c r="B313" t="s">
        <v>69</v>
      </c>
      <c r="C313" s="30">
        <f t="shared" si="88"/>
        <v>4285000</v>
      </c>
      <c r="D313" s="30">
        <v>4285</v>
      </c>
      <c r="E313" s="66">
        <v>17088503</v>
      </c>
      <c r="F313" s="67">
        <v>18057421.120099999</v>
      </c>
      <c r="G313" s="68">
        <v>3987.9820303383899</v>
      </c>
      <c r="H313" s="69">
        <v>4214.1006114585762</v>
      </c>
      <c r="J313" s="36">
        <v>44713</v>
      </c>
      <c r="K313">
        <v>1.0567</v>
      </c>
    </row>
    <row r="314" spans="1:11" x14ac:dyDescent="0.25">
      <c r="C314" s="22">
        <f>SUM(C308:C313)</f>
        <v>32171000</v>
      </c>
      <c r="D314" s="22">
        <f>SUM(D308:D313)</f>
        <v>32171</v>
      </c>
      <c r="E314" s="58">
        <f>SUM(E308:E313)</f>
        <v>114441045</v>
      </c>
      <c r="F314" s="4">
        <f>SUM(F308:F313)</f>
        <v>125354352.56129998</v>
      </c>
      <c r="G314" s="58">
        <f>+E314/D314</f>
        <v>3557.2734761120264</v>
      </c>
      <c r="H314" s="4">
        <f>+F314/D314</f>
        <v>3896.5015871841092</v>
      </c>
    </row>
    <row r="315" spans="1:11" x14ac:dyDescent="0.25">
      <c r="C315" s="22"/>
      <c r="E315" s="58"/>
      <c r="F315" s="4"/>
      <c r="G315" s="58"/>
      <c r="H315" s="4"/>
    </row>
    <row r="316" spans="1:11" x14ac:dyDescent="0.25">
      <c r="B316" t="s">
        <v>70</v>
      </c>
      <c r="C316" s="22">
        <f t="shared" si="88"/>
        <v>3594000</v>
      </c>
      <c r="D316" s="22">
        <v>3594</v>
      </c>
      <c r="E316" s="58">
        <v>15266496</v>
      </c>
      <c r="F316" s="4">
        <v>15522973.1328</v>
      </c>
      <c r="G316" s="58">
        <v>4247.7729549248752</v>
      </c>
      <c r="H316" s="4">
        <v>4319.1355405676131</v>
      </c>
      <c r="J316" s="36">
        <v>44743</v>
      </c>
      <c r="K316">
        <v>1.0167999999999999</v>
      </c>
    </row>
    <row r="317" spans="1:11" x14ac:dyDescent="0.25">
      <c r="B317" t="s">
        <v>71</v>
      </c>
      <c r="C317" s="22">
        <f t="shared" si="88"/>
        <v>2889000</v>
      </c>
      <c r="D317" s="22">
        <v>2889</v>
      </c>
      <c r="E317" s="59">
        <v>12634094</v>
      </c>
      <c r="F317" s="4">
        <v>12797073.812599998</v>
      </c>
      <c r="G317" s="59">
        <v>4373.1720318449288</v>
      </c>
      <c r="H317" s="63">
        <v>4429.5859510557284</v>
      </c>
      <c r="J317" s="36">
        <v>44774</v>
      </c>
      <c r="K317">
        <v>1.0128999999999999</v>
      </c>
    </row>
    <row r="318" spans="1:11" x14ac:dyDescent="0.25">
      <c r="B318" t="s">
        <v>72</v>
      </c>
      <c r="C318" s="22">
        <f t="shared" si="88"/>
        <v>3267000</v>
      </c>
      <c r="D318" s="22">
        <v>3267</v>
      </c>
      <c r="E318" s="58">
        <v>15362453</v>
      </c>
      <c r="F318" s="4">
        <v>15207292.2247</v>
      </c>
      <c r="G318" s="58">
        <v>4702.3119069482709</v>
      </c>
      <c r="H318" s="4">
        <v>4654.8185566880929</v>
      </c>
      <c r="J318" s="36">
        <v>44805</v>
      </c>
      <c r="K318">
        <v>0.9899</v>
      </c>
    </row>
    <row r="319" spans="1:11" x14ac:dyDescent="0.25">
      <c r="B319" t="s">
        <v>73</v>
      </c>
      <c r="C319" s="22">
        <f t="shared" si="88"/>
        <v>3174000</v>
      </c>
      <c r="D319" s="22">
        <v>3174</v>
      </c>
      <c r="E319" s="58">
        <v>15117601</v>
      </c>
      <c r="F319" s="4">
        <v>14895372.2653</v>
      </c>
      <c r="G319" s="58">
        <v>4762.949275362319</v>
      </c>
      <c r="H319" s="4">
        <v>4692.9339210144926</v>
      </c>
      <c r="J319" s="36">
        <v>44835</v>
      </c>
      <c r="K319">
        <v>0.98529999999999995</v>
      </c>
    </row>
    <row r="320" spans="1:11" x14ac:dyDescent="0.25">
      <c r="B320" t="s">
        <v>74</v>
      </c>
      <c r="C320" s="22">
        <f t="shared" si="88"/>
        <v>4106000</v>
      </c>
      <c r="D320" s="22">
        <v>4106</v>
      </c>
      <c r="E320" s="60">
        <v>20046681</v>
      </c>
      <c r="F320" s="4">
        <v>20431577.275200002</v>
      </c>
      <c r="G320" s="60">
        <v>4882.2895762299077</v>
      </c>
      <c r="H320" s="64">
        <v>4976.0295360935224</v>
      </c>
      <c r="J320" s="36">
        <v>44866</v>
      </c>
      <c r="K320">
        <v>1.0192000000000001</v>
      </c>
    </row>
    <row r="321" spans="1:11" ht="17.25" x14ac:dyDescent="0.4">
      <c r="B321" t="s">
        <v>75</v>
      </c>
      <c r="C321" s="30">
        <f t="shared" si="88"/>
        <v>3524000</v>
      </c>
      <c r="D321" s="30">
        <v>3524</v>
      </c>
      <c r="E321" s="61">
        <v>16438943</v>
      </c>
      <c r="F321" s="62">
        <v>16438943</v>
      </c>
      <c r="G321" s="61">
        <v>4664.853291713961</v>
      </c>
      <c r="H321" s="65">
        <v>4940.5461212542559</v>
      </c>
      <c r="J321" s="36">
        <v>44896</v>
      </c>
      <c r="K321">
        <v>1.0590999999999999</v>
      </c>
    </row>
    <row r="322" spans="1:11" x14ac:dyDescent="0.25">
      <c r="C322" s="26">
        <f>SUM(C316:C321)</f>
        <v>20554000</v>
      </c>
      <c r="D322" s="22">
        <f>SUM(D316:D321)</f>
        <v>20554</v>
      </c>
      <c r="E322" s="28">
        <f>SUM(E316:E321)</f>
        <v>94866268</v>
      </c>
      <c r="F322" s="27">
        <f>SUM(F316:F321)</f>
        <v>95293231.710600004</v>
      </c>
      <c r="G322" s="60">
        <f>+E322/D322</f>
        <v>4615.4650189744088</v>
      </c>
      <c r="H322" s="64">
        <f>+F322/D322</f>
        <v>4636.2377985112389</v>
      </c>
    </row>
    <row r="324" spans="1:11" x14ac:dyDescent="0.25">
      <c r="A324">
        <v>2023</v>
      </c>
      <c r="B324" t="s">
        <v>64</v>
      </c>
      <c r="D324" s="23">
        <v>2684</v>
      </c>
      <c r="E324" s="60">
        <v>13054497</v>
      </c>
      <c r="F324" s="4">
        <v>14059693.268999999</v>
      </c>
      <c r="G324" s="58">
        <v>4863.8215350223545</v>
      </c>
      <c r="H324" s="27">
        <v>5238.3357932190756</v>
      </c>
      <c r="K324">
        <v>1.077</v>
      </c>
    </row>
    <row r="325" spans="1:11" x14ac:dyDescent="0.25">
      <c r="B325" t="s">
        <v>65</v>
      </c>
      <c r="D325" s="23">
        <v>3931</v>
      </c>
      <c r="E325" s="60">
        <v>18237969</v>
      </c>
      <c r="F325" s="4">
        <v>19518274.423799999</v>
      </c>
      <c r="G325" s="58">
        <v>4639.5240396845584</v>
      </c>
      <c r="H325" s="27">
        <v>4965.2186272704148</v>
      </c>
      <c r="K325">
        <v>1.0702</v>
      </c>
    </row>
    <row r="326" spans="1:11" x14ac:dyDescent="0.25">
      <c r="B326" t="s">
        <v>66</v>
      </c>
      <c r="D326" s="23">
        <v>4418</v>
      </c>
      <c r="E326" s="60">
        <v>20111011</v>
      </c>
      <c r="F326" s="4">
        <v>21540903.882099997</v>
      </c>
      <c r="G326" s="58">
        <v>4552.0622453598917</v>
      </c>
      <c r="H326" s="27">
        <v>4875.7138710049794</v>
      </c>
      <c r="K326">
        <v>1.0710999999999999</v>
      </c>
    </row>
    <row r="327" spans="1:11" x14ac:dyDescent="0.25">
      <c r="B327" t="s">
        <v>67</v>
      </c>
      <c r="D327" s="23">
        <v>1872</v>
      </c>
      <c r="E327" s="60">
        <v>8523507</v>
      </c>
      <c r="F327" s="4">
        <v>9343468.3734000009</v>
      </c>
      <c r="G327" s="58">
        <v>4553.1554487179483</v>
      </c>
      <c r="H327" s="27">
        <v>4991.169002884616</v>
      </c>
      <c r="K327">
        <v>1.0962000000000001</v>
      </c>
    </row>
    <row r="328" spans="1:11" x14ac:dyDescent="0.25">
      <c r="B328" t="s">
        <v>68</v>
      </c>
      <c r="D328" s="23">
        <v>3737</v>
      </c>
      <c r="E328" s="60">
        <v>16738475</v>
      </c>
      <c r="F328" s="64">
        <v>18189700.782499999</v>
      </c>
      <c r="G328" s="71">
        <v>4479.1209526358043</v>
      </c>
      <c r="H328" s="27">
        <v>4867.4607392293283</v>
      </c>
      <c r="K328">
        <v>1.0867</v>
      </c>
    </row>
    <row r="329" spans="1:11" ht="17.25" x14ac:dyDescent="0.4">
      <c r="B329" t="s">
        <v>69</v>
      </c>
      <c r="D329" s="70">
        <v>4226</v>
      </c>
      <c r="E329" s="72">
        <v>18644843</v>
      </c>
      <c r="F329" s="73">
        <v>20211009.812000003</v>
      </c>
      <c r="G329" s="74">
        <v>4411.9363464268808</v>
      </c>
      <c r="H329" s="75">
        <v>4782.5389995267396</v>
      </c>
      <c r="K329">
        <v>1.0840000000000001</v>
      </c>
    </row>
    <row r="330" spans="1:11" x14ac:dyDescent="0.25">
      <c r="D330" s="22">
        <f>SUM(D324:D329)</f>
        <v>20868</v>
      </c>
      <c r="E330" s="28">
        <f>SUM(E324:E329)</f>
        <v>95310302</v>
      </c>
      <c r="F330" s="27">
        <f>SUM(F324:F329)</f>
        <v>102863050.54280001</v>
      </c>
      <c r="G330" s="76">
        <f>+E330/D330</f>
        <v>4567.2945179221779</v>
      </c>
      <c r="H330" s="27">
        <f>+F330/D330</f>
        <v>4929.2241969906081</v>
      </c>
    </row>
    <row r="332" spans="1:11" x14ac:dyDescent="0.25">
      <c r="B332" t="s">
        <v>70</v>
      </c>
      <c r="D332" s="23">
        <v>2827</v>
      </c>
      <c r="E332" s="60">
        <v>11497264</v>
      </c>
      <c r="F332" s="27">
        <v>12724022.0688</v>
      </c>
      <c r="G332" s="71">
        <v>4066.94870887867</v>
      </c>
      <c r="H332" s="64">
        <v>4500.8921361160246</v>
      </c>
      <c r="K332">
        <v>1.1067</v>
      </c>
    </row>
    <row r="333" spans="1:11" x14ac:dyDescent="0.25">
      <c r="B333" t="s">
        <v>71</v>
      </c>
      <c r="D333" s="23">
        <v>2234</v>
      </c>
      <c r="E333" s="60">
        <v>9115332</v>
      </c>
      <c r="F333" s="27">
        <v>9944827.2119999994</v>
      </c>
      <c r="G333" s="71">
        <v>4080.2739480752016</v>
      </c>
      <c r="H333" s="64">
        <v>4451.5788773500444</v>
      </c>
      <c r="K333">
        <v>1.091</v>
      </c>
    </row>
    <row r="334" spans="1:11" x14ac:dyDescent="0.25">
      <c r="B334" t="s">
        <v>72</v>
      </c>
      <c r="D334" s="23">
        <v>3615</v>
      </c>
      <c r="E334" s="60">
        <v>14411248</v>
      </c>
      <c r="F334" s="27">
        <v>15379683.865599999</v>
      </c>
      <c r="G334" s="71">
        <v>3986.513969571231</v>
      </c>
      <c r="H334" s="64">
        <v>4254.4077083264174</v>
      </c>
      <c r="K334">
        <v>1.0671999999999999</v>
      </c>
    </row>
    <row r="335" spans="1:11" x14ac:dyDescent="0.25">
      <c r="B335" t="s">
        <v>73</v>
      </c>
      <c r="D335" s="23">
        <v>5555</v>
      </c>
      <c r="E335" s="60">
        <v>21511662</v>
      </c>
      <c r="F335" s="27">
        <v>22727070.903000001</v>
      </c>
      <c r="G335" s="71">
        <v>3872.4864086408643</v>
      </c>
      <c r="H335" s="64">
        <v>4091.281890729073</v>
      </c>
      <c r="K335">
        <v>1.0565</v>
      </c>
    </row>
    <row r="336" spans="1:11" x14ac:dyDescent="0.25">
      <c r="B336" t="s">
        <v>74</v>
      </c>
      <c r="D336" s="23">
        <v>4968</v>
      </c>
      <c r="E336" s="60">
        <v>19196548</v>
      </c>
      <c r="F336" s="27">
        <v>20768745.281200003</v>
      </c>
      <c r="G336" s="71">
        <v>3864</v>
      </c>
      <c r="H336" s="64">
        <v>4181</v>
      </c>
      <c r="K336">
        <v>1.0819000000000001</v>
      </c>
    </row>
    <row r="337" spans="1:11" ht="17.25" x14ac:dyDescent="0.4">
      <c r="B337" t="s">
        <v>75</v>
      </c>
      <c r="D337" s="30">
        <v>4260</v>
      </c>
      <c r="E337" s="31">
        <v>15298818</v>
      </c>
      <c r="F337" s="67">
        <v>16689480.5562</v>
      </c>
      <c r="G337" s="78">
        <v>3591</v>
      </c>
      <c r="H337" s="77">
        <v>3917.718440422535</v>
      </c>
      <c r="K337">
        <v>1.0909</v>
      </c>
    </row>
    <row r="338" spans="1:11" x14ac:dyDescent="0.25">
      <c r="D338" s="22">
        <f>SUM(D332:D337)</f>
        <v>23459</v>
      </c>
      <c r="E338" s="22">
        <f>SUM(E332:E337)</f>
        <v>91030872</v>
      </c>
      <c r="F338" s="22">
        <f>SUM(F332:F337)</f>
        <v>98233829.886800006</v>
      </c>
      <c r="G338" s="76">
        <f>+E338/D338</f>
        <v>3880.4242295067993</v>
      </c>
      <c r="H338" s="27">
        <f>+F338/D338</f>
        <v>4187.4687704846756</v>
      </c>
    </row>
    <row r="341" spans="1:11" x14ac:dyDescent="0.25">
      <c r="A341">
        <v>2024</v>
      </c>
      <c r="B341" t="s">
        <v>64</v>
      </c>
      <c r="D341" s="23">
        <v>5322</v>
      </c>
      <c r="E341" s="60">
        <v>19484647</v>
      </c>
      <c r="F341" s="27">
        <f>+E341*K341</f>
        <v>21236316.765300002</v>
      </c>
      <c r="G341" s="76">
        <f>+E341/D341</f>
        <v>3661.1512589252161</v>
      </c>
      <c r="H341" s="27">
        <f>+F341/D341</f>
        <v>3990.2887571025935</v>
      </c>
      <c r="K341">
        <v>1.0899000000000001</v>
      </c>
    </row>
    <row r="342" spans="1:11" x14ac:dyDescent="0.25">
      <c r="B342" t="s">
        <v>65</v>
      </c>
      <c r="D342" s="23">
        <v>7777</v>
      </c>
      <c r="E342" s="60">
        <v>26854792</v>
      </c>
      <c r="F342" s="27">
        <f t="shared" ref="F342:F346" si="89">+E342*K342</f>
        <v>28984377.005599998</v>
      </c>
      <c r="G342" s="76">
        <f t="shared" ref="G342:G347" si="90">+E342/D342</f>
        <v>3453.1042818567571</v>
      </c>
      <c r="H342" s="27">
        <f t="shared" ref="H342:H355" si="91">+F342/D342</f>
        <v>3726.9354514079978</v>
      </c>
      <c r="K342">
        <v>1.0792999999999999</v>
      </c>
    </row>
    <row r="343" spans="1:11" x14ac:dyDescent="0.25">
      <c r="B343" t="s">
        <v>66</v>
      </c>
      <c r="D343" s="23">
        <v>6554</v>
      </c>
      <c r="E343" s="60">
        <v>23092829</v>
      </c>
      <c r="F343" s="27">
        <f t="shared" si="89"/>
        <v>25101905.123</v>
      </c>
      <c r="G343" s="76">
        <f t="shared" si="90"/>
        <v>3523.4710100701864</v>
      </c>
      <c r="H343" s="27">
        <f t="shared" si="91"/>
        <v>3830.0129879462925</v>
      </c>
      <c r="K343">
        <v>1.087</v>
      </c>
    </row>
    <row r="344" spans="1:11" x14ac:dyDescent="0.25">
      <c r="B344" t="s">
        <v>67</v>
      </c>
      <c r="D344" s="23">
        <v>6533</v>
      </c>
      <c r="E344" s="60">
        <v>22507827</v>
      </c>
      <c r="F344" s="27">
        <f t="shared" si="89"/>
        <v>24137393.674800001</v>
      </c>
      <c r="G344" s="76">
        <f t="shared" si="90"/>
        <v>3445.2513393540485</v>
      </c>
      <c r="H344" s="27">
        <f t="shared" si="91"/>
        <v>3694.6875363232821</v>
      </c>
      <c r="K344">
        <v>1.0724</v>
      </c>
    </row>
    <row r="345" spans="1:11" x14ac:dyDescent="0.25">
      <c r="B345" t="s">
        <v>68</v>
      </c>
      <c r="D345" s="23">
        <v>6474</v>
      </c>
      <c r="E345" s="60">
        <v>21556478</v>
      </c>
      <c r="F345" s="27">
        <f t="shared" si="89"/>
        <v>23302552.717999998</v>
      </c>
      <c r="G345" s="76">
        <f t="shared" si="90"/>
        <v>3329.7000308928018</v>
      </c>
      <c r="H345" s="27">
        <f t="shared" si="91"/>
        <v>3599.4057333951187</v>
      </c>
      <c r="K345">
        <v>1.081</v>
      </c>
    </row>
    <row r="346" spans="1:11" ht="17.25" x14ac:dyDescent="0.4">
      <c r="B346" t="s">
        <v>69</v>
      </c>
      <c r="D346" s="70">
        <v>6266</v>
      </c>
      <c r="E346" s="72">
        <v>21029170</v>
      </c>
      <c r="F346" s="77">
        <f t="shared" si="89"/>
        <v>22633695.671</v>
      </c>
      <c r="G346" s="83">
        <f t="shared" si="90"/>
        <v>3356.0756463453558</v>
      </c>
      <c r="H346" s="77">
        <f t="shared" si="91"/>
        <v>3612.1442181615066</v>
      </c>
      <c r="K346">
        <v>1.0763</v>
      </c>
    </row>
    <row r="347" spans="1:11" x14ac:dyDescent="0.25">
      <c r="D347" s="23">
        <f>SUM(D341:D346)</f>
        <v>38926</v>
      </c>
      <c r="E347" s="28">
        <f>SUM(E341:E346)</f>
        <v>134525743</v>
      </c>
      <c r="F347" s="27">
        <f>SUM(F341:F346)</f>
        <v>145396240.95769998</v>
      </c>
      <c r="G347" s="76">
        <f t="shared" si="90"/>
        <v>3455.9354416071519</v>
      </c>
      <c r="H347" s="27">
        <f t="shared" si="91"/>
        <v>3735.1960375507369</v>
      </c>
    </row>
    <row r="348" spans="1:11" x14ac:dyDescent="0.25">
      <c r="G348" s="76"/>
    </row>
    <row r="349" spans="1:11" x14ac:dyDescent="0.25">
      <c r="D349" s="23">
        <v>7428</v>
      </c>
      <c r="E349" s="60">
        <v>24619573</v>
      </c>
      <c r="F349" s="27">
        <f t="shared" ref="F349:F354" si="92">+E349*K349</f>
        <v>26704850.833099999</v>
      </c>
      <c r="G349" s="76">
        <f t="shared" ref="G349:G355" si="93">+E349/D349</f>
        <v>3314.4282444803448</v>
      </c>
      <c r="H349" s="27">
        <f t="shared" si="91"/>
        <v>3595.1603167878297</v>
      </c>
      <c r="K349">
        <v>1.0847</v>
      </c>
    </row>
    <row r="350" spans="1:11" x14ac:dyDescent="0.25">
      <c r="B350" t="s">
        <v>70</v>
      </c>
      <c r="D350" s="23">
        <v>5727</v>
      </c>
      <c r="E350" s="60">
        <v>18317767</v>
      </c>
      <c r="F350" s="27">
        <f t="shared" si="92"/>
        <v>20186179.234000001</v>
      </c>
      <c r="G350" s="76">
        <f t="shared" si="93"/>
        <v>3198.492579011699</v>
      </c>
      <c r="H350" s="27">
        <f t="shared" si="91"/>
        <v>3524.7388220708926</v>
      </c>
      <c r="K350">
        <v>1.1020000000000001</v>
      </c>
    </row>
    <row r="351" spans="1:11" x14ac:dyDescent="0.25">
      <c r="B351" t="s">
        <v>71</v>
      </c>
      <c r="D351" s="23">
        <v>6586</v>
      </c>
      <c r="E351" s="60">
        <v>19998460</v>
      </c>
      <c r="F351" s="27">
        <f t="shared" si="92"/>
        <v>22206289.984000001</v>
      </c>
      <c r="G351" s="76">
        <f t="shared" si="93"/>
        <v>3036.5107804433646</v>
      </c>
      <c r="H351" s="27">
        <f t="shared" si="91"/>
        <v>3371.7415706043125</v>
      </c>
      <c r="K351">
        <v>1.1104000000000001</v>
      </c>
    </row>
    <row r="352" spans="1:11" x14ac:dyDescent="0.25">
      <c r="B352" t="s">
        <v>72</v>
      </c>
      <c r="D352" s="23">
        <v>7057</v>
      </c>
      <c r="E352" s="60">
        <v>22783402</v>
      </c>
      <c r="F352" s="27">
        <f t="shared" si="92"/>
        <v>24822516.478999998</v>
      </c>
      <c r="G352" s="76">
        <f t="shared" si="93"/>
        <v>3228.482641349015</v>
      </c>
      <c r="H352" s="27">
        <f t="shared" si="91"/>
        <v>3517.4318377497516</v>
      </c>
      <c r="K352">
        <v>1.0894999999999999</v>
      </c>
    </row>
    <row r="353" spans="2:11" x14ac:dyDescent="0.25">
      <c r="B353" t="s">
        <v>73</v>
      </c>
      <c r="D353" s="23">
        <v>6738</v>
      </c>
      <c r="E353" s="60">
        <v>22179695</v>
      </c>
      <c r="F353" s="27">
        <f t="shared" si="92"/>
        <v>23557054.059500001</v>
      </c>
      <c r="G353" s="76">
        <f t="shared" si="93"/>
        <v>3291.7327100029684</v>
      </c>
      <c r="H353" s="27">
        <f t="shared" si="91"/>
        <v>3496.149311294153</v>
      </c>
      <c r="K353">
        <v>1.0621</v>
      </c>
    </row>
    <row r="354" spans="2:11" ht="17.25" x14ac:dyDescent="0.4">
      <c r="B354" t="s">
        <v>74</v>
      </c>
      <c r="D354" s="70">
        <v>5306</v>
      </c>
      <c r="E354" s="72">
        <v>17792737</v>
      </c>
      <c r="F354" s="77">
        <f t="shared" si="92"/>
        <v>18632554.1864</v>
      </c>
      <c r="G354" s="83">
        <f t="shared" si="93"/>
        <v>3353.3239728609124</v>
      </c>
      <c r="H354" s="77">
        <f t="shared" si="91"/>
        <v>3511.6008643799473</v>
      </c>
      <c r="K354">
        <v>1.0471999999999999</v>
      </c>
    </row>
    <row r="355" spans="2:11" x14ac:dyDescent="0.25">
      <c r="B355" t="s">
        <v>75</v>
      </c>
      <c r="D355" s="23">
        <f>SUM(D349:D354)</f>
        <v>38842</v>
      </c>
      <c r="E355" s="60">
        <f>SUM(E349:E354)</f>
        <v>125691634</v>
      </c>
      <c r="F355" s="27">
        <f>SUM(F349:F354)</f>
        <v>136109444.77599999</v>
      </c>
      <c r="G355" s="76">
        <f t="shared" si="93"/>
        <v>3235.9722465372533</v>
      </c>
      <c r="H355" s="27">
        <f t="shared" si="91"/>
        <v>3504.1821939138044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Imports</vt:lpstr>
      <vt:lpstr>Exports</vt:lpstr>
      <vt:lpstr>Domestic Production</vt:lpstr>
      <vt:lpstr>Domestic availability</vt:lpstr>
      <vt:lpstr>EU imports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</dc:creator>
  <cp:lastModifiedBy>Ron Rogness</cp:lastModifiedBy>
  <dcterms:created xsi:type="dcterms:W3CDTF">2019-06-02T16:29:48Z</dcterms:created>
  <dcterms:modified xsi:type="dcterms:W3CDTF">2025-02-18T22:25:30Z</dcterms:modified>
</cp:coreProperties>
</file>